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E:\SSD\卓球関係・その他\福岡市卓球協会\"/>
    </mc:Choice>
  </mc:AlternateContent>
  <xr:revisionPtr revIDLastSave="0" documentId="8_{F9470903-FBC9-40C2-9D66-C7CD50A37B5B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入力シート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72" i="2"/>
  <c r="B72" i="2"/>
  <c r="A72" i="2"/>
  <c r="H71" i="2"/>
  <c r="B71" i="2"/>
  <c r="A71" i="2"/>
  <c r="H70" i="2"/>
  <c r="B70" i="2"/>
  <c r="A70" i="2"/>
  <c r="H69" i="2"/>
  <c r="B69" i="2"/>
  <c r="A69" i="2"/>
  <c r="H68" i="2"/>
  <c r="B68" i="2"/>
  <c r="A68" i="2"/>
  <c r="H67" i="2"/>
  <c r="B67" i="2"/>
  <c r="A67" i="2"/>
  <c r="H66" i="2"/>
  <c r="B66" i="2"/>
  <c r="A66" i="2"/>
  <c r="H65" i="2"/>
  <c r="B65" i="2"/>
  <c r="A65" i="2"/>
  <c r="H64" i="2"/>
  <c r="B64" i="2"/>
  <c r="A64" i="2"/>
  <c r="H63" i="2"/>
  <c r="B63" i="2"/>
  <c r="A63" i="2"/>
  <c r="H62" i="2"/>
  <c r="B62" i="2"/>
  <c r="A62" i="2"/>
  <c r="H61" i="2"/>
  <c r="B61" i="2"/>
  <c r="A61" i="2"/>
  <c r="H60" i="2"/>
  <c r="B60" i="2"/>
  <c r="A60" i="2"/>
  <c r="H59" i="2"/>
  <c r="B59" i="2"/>
  <c r="A59" i="2"/>
  <c r="H58" i="2"/>
  <c r="B58" i="2"/>
  <c r="A58" i="2"/>
  <c r="H57" i="2"/>
  <c r="B57" i="2"/>
  <c r="A57" i="2"/>
  <c r="H56" i="2"/>
  <c r="B56" i="2"/>
  <c r="A56" i="2"/>
  <c r="H55" i="2"/>
  <c r="B55" i="2"/>
  <c r="A55" i="2"/>
  <c r="H54" i="2"/>
  <c r="B54" i="2"/>
  <c r="A54" i="2"/>
  <c r="H53" i="2"/>
  <c r="B53" i="2"/>
  <c r="A53" i="2"/>
  <c r="H52" i="2"/>
  <c r="B52" i="2"/>
  <c r="A52" i="2"/>
  <c r="H51" i="2"/>
  <c r="B51" i="2"/>
  <c r="A51" i="2"/>
  <c r="H50" i="2"/>
  <c r="B50" i="2"/>
  <c r="A50" i="2"/>
  <c r="H49" i="2"/>
  <c r="B49" i="2"/>
  <c r="A49" i="2"/>
  <c r="H48" i="2"/>
  <c r="B48" i="2"/>
  <c r="A48" i="2"/>
  <c r="H47" i="2"/>
  <c r="B47" i="2"/>
  <c r="A47" i="2"/>
  <c r="H46" i="2"/>
  <c r="B46" i="2"/>
  <c r="A46" i="2"/>
  <c r="H45" i="2"/>
  <c r="B45" i="2"/>
  <c r="A45" i="2"/>
  <c r="H44" i="2"/>
  <c r="B44" i="2"/>
  <c r="A44" i="2"/>
  <c r="H43" i="2"/>
  <c r="B43" i="2"/>
  <c r="A43" i="2"/>
  <c r="H42" i="2"/>
  <c r="B42" i="2"/>
  <c r="A42" i="2"/>
  <c r="H41" i="2"/>
  <c r="B41" i="2"/>
  <c r="A41" i="2"/>
  <c r="H40" i="2"/>
  <c r="B40" i="2"/>
  <c r="A40" i="2"/>
  <c r="H39" i="2"/>
  <c r="B39" i="2"/>
  <c r="A39" i="2"/>
  <c r="H38" i="2"/>
  <c r="B38" i="2"/>
  <c r="A38" i="2"/>
  <c r="H37" i="2"/>
  <c r="B37" i="2"/>
  <c r="A37" i="2"/>
  <c r="H36" i="2"/>
  <c r="B36" i="2"/>
  <c r="A36" i="2"/>
  <c r="H35" i="2"/>
  <c r="B35" i="2"/>
  <c r="A35" i="2"/>
  <c r="H34" i="2"/>
  <c r="B34" i="2"/>
  <c r="A34" i="2"/>
  <c r="H33" i="2"/>
  <c r="B33" i="2"/>
  <c r="A33" i="2"/>
  <c r="H32" i="2"/>
  <c r="B32" i="2"/>
  <c r="A32" i="2"/>
  <c r="H31" i="2"/>
  <c r="B31" i="2"/>
  <c r="A31" i="2"/>
  <c r="H30" i="2"/>
  <c r="B30" i="2"/>
  <c r="A30" i="2"/>
  <c r="H29" i="2"/>
  <c r="B29" i="2"/>
  <c r="A29" i="2"/>
  <c r="H28" i="2"/>
  <c r="B28" i="2"/>
  <c r="A28" i="2"/>
  <c r="H27" i="2"/>
  <c r="B27" i="2"/>
  <c r="A27" i="2"/>
  <c r="I26" i="2"/>
  <c r="L26" i="2" s="1"/>
  <c r="H26" i="2"/>
  <c r="B26" i="2"/>
  <c r="A26" i="2"/>
  <c r="I25" i="2"/>
  <c r="L25" i="2" s="1"/>
  <c r="H25" i="2"/>
  <c r="B25" i="2"/>
  <c r="A25" i="2"/>
  <c r="I24" i="2"/>
  <c r="L24" i="2" s="1"/>
  <c r="H24" i="2"/>
  <c r="B24" i="2"/>
  <c r="A24" i="2"/>
  <c r="I23" i="2"/>
  <c r="L23" i="2" s="1"/>
  <c r="H23" i="2"/>
  <c r="B23" i="2"/>
  <c r="A23" i="2"/>
  <c r="I22" i="2"/>
  <c r="L22" i="2" s="1"/>
  <c r="H22" i="2"/>
  <c r="B22" i="2"/>
  <c r="A22" i="2"/>
  <c r="I21" i="2"/>
  <c r="L21" i="2" s="1"/>
  <c r="H21" i="2"/>
  <c r="B21" i="2"/>
  <c r="A21" i="2"/>
  <c r="I20" i="2"/>
  <c r="L20" i="2" s="1"/>
  <c r="H20" i="2"/>
  <c r="B20" i="2"/>
  <c r="A20" i="2"/>
  <c r="L19" i="2"/>
  <c r="I19" i="2"/>
  <c r="K19" i="2" s="1"/>
  <c r="H19" i="2"/>
  <c r="B19" i="2"/>
  <c r="A19" i="2"/>
  <c r="I18" i="2"/>
  <c r="L18" i="2" s="1"/>
  <c r="H18" i="2"/>
  <c r="B18" i="2"/>
  <c r="A18" i="2"/>
  <c r="I17" i="2"/>
  <c r="L17" i="2" s="1"/>
  <c r="H17" i="2"/>
  <c r="B17" i="2"/>
  <c r="A17" i="2"/>
  <c r="I16" i="2"/>
  <c r="L16" i="2" s="1"/>
  <c r="H16" i="2"/>
  <c r="B16" i="2"/>
  <c r="A16" i="2"/>
  <c r="L15" i="2"/>
  <c r="I15" i="2"/>
  <c r="K15" i="2" s="1"/>
  <c r="H15" i="2"/>
  <c r="B15" i="2"/>
  <c r="A15" i="2"/>
  <c r="I14" i="2"/>
  <c r="L14" i="2" s="1"/>
  <c r="H14" i="2"/>
  <c r="B14" i="2"/>
  <c r="A14" i="2"/>
  <c r="I13" i="2"/>
  <c r="L13" i="2" s="1"/>
  <c r="H13" i="2"/>
  <c r="B13" i="2"/>
  <c r="A13" i="2"/>
  <c r="G9" i="2"/>
  <c r="H13" i="1"/>
  <c r="H19" i="1"/>
  <c r="K13" i="2" l="1"/>
  <c r="J17" i="2"/>
  <c r="J15" i="2"/>
  <c r="J19" i="2"/>
  <c r="J23" i="2"/>
  <c r="J16" i="2"/>
  <c r="J20" i="2"/>
  <c r="J24" i="2"/>
  <c r="J13" i="2"/>
  <c r="J21" i="2"/>
  <c r="J25" i="2"/>
  <c r="J14" i="2"/>
  <c r="J18" i="2"/>
  <c r="J22" i="2"/>
  <c r="J26" i="2"/>
  <c r="K14" i="2"/>
  <c r="K22" i="2"/>
  <c r="M13" i="2"/>
  <c r="K18" i="2"/>
  <c r="K23" i="2"/>
  <c r="K26" i="2"/>
  <c r="I9" i="2"/>
  <c r="H12" i="2" s="1"/>
  <c r="K17" i="2"/>
  <c r="K21" i="2"/>
  <c r="K25" i="2"/>
  <c r="K16" i="2"/>
  <c r="K20" i="2"/>
  <c r="K24" i="2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A72" i="1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J13" i="1" s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L14" i="1" l="1"/>
  <c r="J14" i="1"/>
  <c r="L22" i="1"/>
  <c r="J22" i="1"/>
  <c r="L26" i="1"/>
  <c r="J26" i="1"/>
  <c r="K15" i="1"/>
  <c r="J15" i="1"/>
  <c r="K19" i="1"/>
  <c r="J19" i="1"/>
  <c r="K23" i="1"/>
  <c r="J23" i="1"/>
  <c r="K16" i="1"/>
  <c r="J16" i="1"/>
  <c r="K20" i="1"/>
  <c r="J20" i="1"/>
  <c r="K24" i="1"/>
  <c r="J24" i="1"/>
  <c r="K17" i="1"/>
  <c r="J17" i="1"/>
  <c r="K21" i="1"/>
  <c r="J21" i="1"/>
  <c r="K25" i="1"/>
  <c r="J25" i="1"/>
  <c r="L18" i="1"/>
  <c r="J18" i="1"/>
  <c r="K13" i="1"/>
  <c r="L25" i="1"/>
  <c r="L13" i="1"/>
  <c r="L17" i="1"/>
  <c r="L21" i="1"/>
  <c r="L15" i="1"/>
  <c r="L19" i="1"/>
  <c r="L23" i="1"/>
  <c r="K14" i="1"/>
  <c r="K18" i="1"/>
  <c r="K22" i="1"/>
  <c r="K26" i="1"/>
  <c r="L16" i="1"/>
  <c r="L20" i="1"/>
  <c r="L24" i="1"/>
  <c r="I9" i="1"/>
  <c r="H12" i="1" s="1"/>
  <c r="M13" i="1" l="1"/>
</calcChain>
</file>

<file path=xl/sharedStrings.xml><?xml version="1.0" encoding="utf-8"?>
<sst xmlns="http://schemas.openxmlformats.org/spreadsheetml/2006/main" count="145" uniqueCount="82">
  <si>
    <t>チーム名→</t>
    <rPh sb="3" eb="4">
      <t>メイ</t>
    </rPh>
    <rPh sb="4" eb="5">
      <t>ガクメイ</t>
    </rPh>
    <phoneticPr fontId="4"/>
  </si>
  <si>
    <t>住所→</t>
    <rPh sb="0" eb="2">
      <t>ジュウショ</t>
    </rPh>
    <phoneticPr fontId="4"/>
  </si>
  <si>
    <t>電話番号→</t>
    <rPh sb="0" eb="2">
      <t>デンワ</t>
    </rPh>
    <rPh sb="2" eb="4">
      <t>バンゴウ</t>
    </rPh>
    <phoneticPr fontId="4"/>
  </si>
  <si>
    <t>責任者名→</t>
    <rPh sb="0" eb="2">
      <t>セキニン</t>
    </rPh>
    <rPh sb="2" eb="3">
      <t>シャ</t>
    </rPh>
    <rPh sb="3" eb="4">
      <t>メイ</t>
    </rPh>
    <phoneticPr fontId="4"/>
  </si>
  <si>
    <t>入金日→</t>
    <rPh sb="0" eb="2">
      <t>ニュウキン</t>
    </rPh>
    <rPh sb="2" eb="3">
      <t>ビ</t>
    </rPh>
    <phoneticPr fontId="4"/>
  </si>
  <si>
    <t>※（〇月×日）</t>
    <rPh sb="3" eb="4">
      <t>ガツ</t>
    </rPh>
    <rPh sb="5" eb="6">
      <t>ニチ</t>
    </rPh>
    <phoneticPr fontId="4"/>
  </si>
  <si>
    <t>男子or女子→</t>
    <rPh sb="0" eb="2">
      <t>ダンシ</t>
    </rPh>
    <rPh sb="4" eb="6">
      <t>ジョシ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</si>
  <si>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</si>
  <si>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</si>
  <si>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出場チーム数(半角数字のみ)→</t>
    <rPh sb="0" eb="2">
      <t>シュツジョウ</t>
    </rPh>
    <rPh sb="5" eb="6">
      <t>スウ</t>
    </rPh>
    <rPh sb="7" eb="9">
      <t>ハンカク</t>
    </rPh>
    <rPh sb="9" eb="11">
      <t>スウジ</t>
    </rPh>
    <phoneticPr fontId="4"/>
  </si>
  <si>
    <t>入金額⇒</t>
    <rPh sb="0" eb="3">
      <t>ニュウキンガク</t>
    </rPh>
    <phoneticPr fontId="3"/>
  </si>
  <si>
    <t>チーム記号</t>
    <rPh sb="3" eb="5">
      <t>キゴウ</t>
    </rPh>
    <phoneticPr fontId="3"/>
  </si>
  <si>
    <t>学年</t>
    <rPh sb="0" eb="2">
      <t>ガクネン</t>
    </rPh>
    <phoneticPr fontId="3"/>
  </si>
  <si>
    <t>チーム
記号</t>
    <rPh sb="4" eb="6">
      <t>キゴウ</t>
    </rPh>
    <phoneticPr fontId="3"/>
  </si>
  <si>
    <t>出場
種目</t>
    <rPh sb="0" eb="2">
      <t>シュツジョウ</t>
    </rPh>
    <rPh sb="3" eb="5">
      <t>シュモク</t>
    </rPh>
    <phoneticPr fontId="3"/>
  </si>
  <si>
    <t>種目</t>
    <rPh sb="0" eb="2">
      <t>シュモク</t>
    </rPh>
    <phoneticPr fontId="3"/>
  </si>
  <si>
    <t>2年人数</t>
    <rPh sb="1" eb="2">
      <t>ネン</t>
    </rPh>
    <rPh sb="2" eb="4">
      <t>ニンズウ</t>
    </rPh>
    <phoneticPr fontId="3"/>
  </si>
  <si>
    <t>1年人数</t>
    <rPh sb="1" eb="2">
      <t>ネン</t>
    </rPh>
    <rPh sb="2" eb="4">
      <t>ニンズウ</t>
    </rPh>
    <phoneticPr fontId="3"/>
  </si>
  <si>
    <t>確認用</t>
    <rPh sb="0" eb="3">
      <t>カクニンヨウ</t>
    </rPh>
    <phoneticPr fontId="3"/>
  </si>
  <si>
    <t>〇夏季新人卓球大会申し込みシート</t>
    <rPh sb="1" eb="3">
      <t>カキ</t>
    </rPh>
    <rPh sb="3" eb="9">
      <t>シンジンタッキュウタイカイ</t>
    </rPh>
    <rPh sb="9" eb="10">
      <t>モウ</t>
    </rPh>
    <rPh sb="11" eb="12">
      <t>コ</t>
    </rPh>
    <phoneticPr fontId="3"/>
  </si>
  <si>
    <t>A</t>
  </si>
  <si>
    <t>A級(2年主体)</t>
  </si>
  <si>
    <t>C</t>
  </si>
  <si>
    <t>男子</t>
  </si>
  <si>
    <t>B級(1年のみ)</t>
  </si>
  <si>
    <t>B</t>
  </si>
  <si>
    <t>D</t>
  </si>
  <si>
    <t>宮本</t>
    <rPh sb="0" eb="2">
      <t>ミヤモト</t>
    </rPh>
    <phoneticPr fontId="3"/>
  </si>
  <si>
    <t>仁三郎</t>
    <rPh sb="0" eb="3">
      <t>ジンザブロウ</t>
    </rPh>
    <phoneticPr fontId="3"/>
  </si>
  <si>
    <t>川本</t>
    <rPh sb="0" eb="2">
      <t>カワモト</t>
    </rPh>
    <phoneticPr fontId="3"/>
  </si>
  <si>
    <t>博人</t>
    <rPh sb="0" eb="2">
      <t>ヒロヒト</t>
    </rPh>
    <phoneticPr fontId="3"/>
  </si>
  <si>
    <t>管</t>
    <rPh sb="0" eb="1">
      <t>カン</t>
    </rPh>
    <phoneticPr fontId="3"/>
  </si>
  <si>
    <t>道彦</t>
    <rPh sb="0" eb="2">
      <t>ミチヒコ</t>
    </rPh>
    <phoneticPr fontId="3"/>
  </si>
  <si>
    <t>山内</t>
    <rPh sb="0" eb="2">
      <t>ヤマウチ</t>
    </rPh>
    <phoneticPr fontId="3"/>
  </si>
  <si>
    <t>康信</t>
    <rPh sb="0" eb="2">
      <t>ヤスノブ</t>
    </rPh>
    <phoneticPr fontId="3"/>
  </si>
  <si>
    <t>中井</t>
    <rPh sb="0" eb="2">
      <t>ナカイ</t>
    </rPh>
    <phoneticPr fontId="3"/>
  </si>
  <si>
    <t>利勝</t>
    <rPh sb="0" eb="2">
      <t>トシカツ</t>
    </rPh>
    <phoneticPr fontId="3"/>
  </si>
  <si>
    <t>中田</t>
    <rPh sb="0" eb="2">
      <t>ナカタ</t>
    </rPh>
    <phoneticPr fontId="3"/>
  </si>
  <si>
    <t>久徳</t>
    <rPh sb="0" eb="2">
      <t>ヒサノリ</t>
    </rPh>
    <phoneticPr fontId="3"/>
  </si>
  <si>
    <t>森山</t>
    <rPh sb="0" eb="2">
      <t>モリヤマ</t>
    </rPh>
    <phoneticPr fontId="3"/>
  </si>
  <si>
    <t>宏</t>
    <rPh sb="0" eb="1">
      <t>ヒロシ</t>
    </rPh>
    <phoneticPr fontId="3"/>
  </si>
  <si>
    <t>大平</t>
    <rPh sb="0" eb="2">
      <t>オオヒラ</t>
    </rPh>
    <phoneticPr fontId="3"/>
  </si>
  <si>
    <t>基樹</t>
    <rPh sb="0" eb="2">
      <t>モトキ</t>
    </rPh>
    <phoneticPr fontId="3"/>
  </si>
  <si>
    <t>内田</t>
    <rPh sb="0" eb="2">
      <t>ウチダ</t>
    </rPh>
    <phoneticPr fontId="3"/>
  </si>
  <si>
    <t>益三</t>
    <rPh sb="0" eb="2">
      <t>マスゾウ</t>
    </rPh>
    <phoneticPr fontId="3"/>
  </si>
  <si>
    <t>小谷</t>
    <rPh sb="0" eb="2">
      <t>コタニ</t>
    </rPh>
    <phoneticPr fontId="3"/>
  </si>
  <si>
    <t>寛治</t>
    <rPh sb="0" eb="2">
      <t>カンジ</t>
    </rPh>
    <phoneticPr fontId="3"/>
  </si>
  <si>
    <t>丹波</t>
    <rPh sb="0" eb="2">
      <t>タンバ</t>
    </rPh>
    <phoneticPr fontId="3"/>
  </si>
  <si>
    <t>忠行</t>
    <rPh sb="0" eb="2">
      <t>タダユキ</t>
    </rPh>
    <phoneticPr fontId="3"/>
  </si>
  <si>
    <t>倉田</t>
    <rPh sb="0" eb="2">
      <t>クラタ</t>
    </rPh>
    <phoneticPr fontId="3"/>
  </si>
  <si>
    <t>彰浩</t>
    <rPh sb="0" eb="2">
      <t>アキヒロ</t>
    </rPh>
    <phoneticPr fontId="3"/>
  </si>
  <si>
    <t>大沢</t>
    <rPh sb="0" eb="2">
      <t>オオサワ</t>
    </rPh>
    <phoneticPr fontId="3"/>
  </si>
  <si>
    <t>正明</t>
    <rPh sb="0" eb="2">
      <t>マサアキ</t>
    </rPh>
    <phoneticPr fontId="3"/>
  </si>
  <si>
    <t>角田</t>
    <rPh sb="0" eb="2">
      <t>カクタ</t>
    </rPh>
    <phoneticPr fontId="3"/>
  </si>
  <si>
    <t>博之</t>
    <rPh sb="0" eb="2">
      <t>ヒロユキ</t>
    </rPh>
    <phoneticPr fontId="3"/>
  </si>
  <si>
    <t>中島</t>
    <rPh sb="0" eb="2">
      <t>ナカジマ</t>
    </rPh>
    <phoneticPr fontId="3"/>
  </si>
  <si>
    <t>昭二</t>
    <rPh sb="0" eb="2">
      <t>ショウジ</t>
    </rPh>
    <phoneticPr fontId="3"/>
  </si>
  <si>
    <t>和田</t>
    <rPh sb="0" eb="2">
      <t>ワダ</t>
    </rPh>
    <phoneticPr fontId="3"/>
  </si>
  <si>
    <t>和也</t>
    <rPh sb="0" eb="2">
      <t>カズヤ</t>
    </rPh>
    <phoneticPr fontId="3"/>
  </si>
  <si>
    <t>平岡</t>
    <rPh sb="0" eb="2">
      <t>ヒラオカ</t>
    </rPh>
    <phoneticPr fontId="3"/>
  </si>
  <si>
    <t>道夫</t>
    <rPh sb="0" eb="2">
      <t>ミチオ</t>
    </rPh>
    <phoneticPr fontId="3"/>
  </si>
  <si>
    <t>野口</t>
    <rPh sb="0" eb="2">
      <t>ノグチ</t>
    </rPh>
    <phoneticPr fontId="3"/>
  </si>
  <si>
    <t>重行</t>
    <rPh sb="0" eb="2">
      <t>シゲユキ</t>
    </rPh>
    <phoneticPr fontId="3"/>
  </si>
  <si>
    <t>原田</t>
    <rPh sb="0" eb="2">
      <t>ハラタ</t>
    </rPh>
    <phoneticPr fontId="3"/>
  </si>
  <si>
    <t>博也</t>
    <rPh sb="0" eb="2">
      <t>ヒロヤ</t>
    </rPh>
    <phoneticPr fontId="3"/>
  </si>
  <si>
    <t>安田</t>
    <rPh sb="0" eb="2">
      <t>ヤスダ</t>
    </rPh>
    <phoneticPr fontId="3"/>
  </si>
  <si>
    <t>智雄</t>
    <rPh sb="0" eb="2">
      <t>トモオ</t>
    </rPh>
    <phoneticPr fontId="3"/>
  </si>
  <si>
    <t>土井</t>
    <rPh sb="0" eb="2">
      <t>ドイ</t>
    </rPh>
    <phoneticPr fontId="3"/>
  </si>
  <si>
    <t>隆道</t>
    <rPh sb="0" eb="2">
      <t>タカミチ</t>
    </rPh>
    <phoneticPr fontId="3"/>
  </si>
  <si>
    <t>石原</t>
    <rPh sb="0" eb="2">
      <t>イシハラ</t>
    </rPh>
    <phoneticPr fontId="3"/>
  </si>
  <si>
    <t>政明</t>
    <rPh sb="0" eb="2">
      <t>マサアキ</t>
    </rPh>
    <phoneticPr fontId="3"/>
  </si>
  <si>
    <t>日高</t>
    <rPh sb="0" eb="2">
      <t>ヒダカ</t>
    </rPh>
    <phoneticPr fontId="3"/>
  </si>
  <si>
    <t>智治</t>
    <rPh sb="0" eb="2">
      <t>トモハル</t>
    </rPh>
    <phoneticPr fontId="3"/>
  </si>
  <si>
    <t>高井</t>
    <rPh sb="0" eb="2">
      <t>タカイ</t>
    </rPh>
    <phoneticPr fontId="3"/>
  </si>
  <si>
    <t>拓哉</t>
    <rPh sb="0" eb="2">
      <t>タクヤ</t>
    </rPh>
    <phoneticPr fontId="3"/>
  </si>
  <si>
    <t>青木</t>
    <rPh sb="0" eb="2">
      <t>アオキ</t>
    </rPh>
    <phoneticPr fontId="3"/>
  </si>
  <si>
    <t>憲正</t>
    <rPh sb="0" eb="2">
      <t>ノリマサ</t>
    </rPh>
    <phoneticPr fontId="3"/>
  </si>
  <si>
    <t>福岡市立隅田中学校</t>
    <rPh sb="0" eb="2">
      <t>フクオカ</t>
    </rPh>
    <rPh sb="2" eb="4">
      <t>シリツ</t>
    </rPh>
    <rPh sb="4" eb="6">
      <t>スミダ</t>
    </rPh>
    <rPh sb="6" eb="9">
      <t>チュウガッコウ</t>
    </rPh>
    <phoneticPr fontId="3"/>
  </si>
  <si>
    <t>福岡市〇区△-□</t>
    <rPh sb="0" eb="3">
      <t>フクオカシ</t>
    </rPh>
    <rPh sb="4" eb="5">
      <t>ク</t>
    </rPh>
    <phoneticPr fontId="3"/>
  </si>
  <si>
    <t>〇〇〇〇〇〇〇〇〇</t>
    <phoneticPr fontId="3"/>
  </si>
  <si>
    <t>工藤　輝彦</t>
    <rPh sb="0" eb="2">
      <t>クドウ</t>
    </rPh>
    <rPh sb="3" eb="5">
      <t>テルヒコ</t>
    </rPh>
    <phoneticPr fontId="3"/>
  </si>
  <si>
    <t>学校名→</t>
    <rPh sb="0" eb="2">
      <t>ガッコウ</t>
    </rPh>
    <rPh sb="2" eb="3">
      <t>メイ</t>
    </rPh>
    <rPh sb="3" eb="4">
      <t>ガクメイ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</si>
</sst>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name val="HGS創英角ｺﾞｼｯｸUB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3"/>
    </font>
    <font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wrapText="1"/>
    </xf>
    <xf numFmtId="177" fontId="6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209550</xdr:rowOff>
    </xdr:from>
    <xdr:to>
      <xdr:col>12</xdr:col>
      <xdr:colOff>581024</xdr:colOff>
      <xdr:row>8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67650" y="209550"/>
          <a:ext cx="3657599" cy="2009775"/>
        </a:xfrm>
        <a:prstGeom prst="rect">
          <a:avLst/>
        </a:prstGeom>
        <a:solidFill>
          <a:srgbClr val="E7E6E6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記入例を参考に、出場する選手全員に出場種目、学年、姓、名の入力をしてください。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・チーム記号は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出場級関係なく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、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チームランク順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・入力に不備がある場合、エラーメッセージが出ます。エラーメッセージがでた場合は、修正してください。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・最後に、確認用でエントリーミスがないかご確認ください。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209550</xdr:rowOff>
    </xdr:from>
    <xdr:to>
      <xdr:col>12</xdr:col>
      <xdr:colOff>581024</xdr:colOff>
      <xdr:row>8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39250" y="209550"/>
          <a:ext cx="3657599" cy="2009775"/>
        </a:xfrm>
        <a:prstGeom prst="rect">
          <a:avLst/>
        </a:prstGeom>
        <a:solidFill>
          <a:srgbClr val="E7E6E6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記入例を参考に、出場する選手全員に出場種目、学年、姓、名の入力をしてください。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・チーム記号は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出場級関係なく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、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チームランク順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・入力に不備がある場合、エラーメッセージが出ます。エラーメッセージがでた場合は、修正してください。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・最後に、確認用でエントリーミスがないかご確認ください。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72"/>
  <sheetViews>
    <sheetView tabSelected="1" topLeftCell="C1" workbookViewId="0">
      <selection activeCell="G8" sqref="G8"/>
    </sheetView>
  </sheetViews>
  <sheetFormatPr defaultRowHeight="18.75" x14ac:dyDescent="0.4"/>
  <cols>
    <col min="1" max="2" width="9" hidden="1" customWidth="1"/>
    <col min="3" max="3" width="7.25" customWidth="1"/>
    <col min="4" max="4" width="15.75" customWidth="1"/>
    <col min="5" max="5" width="6.125" customWidth="1"/>
    <col min="6" max="7" width="21.875" customWidth="1"/>
    <col min="8" max="8" width="28.875" customWidth="1"/>
    <col min="9" max="9" width="11.125" customWidth="1"/>
    <col min="10" max="10" width="12.75" customWidth="1"/>
    <col min="13" max="13" width="22.375" customWidth="1"/>
  </cols>
  <sheetData>
    <row r="1" spans="1:13" ht="19.5" thickBot="1" x14ac:dyDescent="0.45">
      <c r="C1" s="10" t="s">
        <v>19</v>
      </c>
      <c r="D1" s="10"/>
      <c r="E1" s="10"/>
      <c r="F1" s="1"/>
      <c r="G1" s="2"/>
      <c r="H1" s="2"/>
    </row>
    <row r="2" spans="1:13" ht="19.5" thickBot="1" x14ac:dyDescent="0.45">
      <c r="F2" s="3" t="s">
        <v>81</v>
      </c>
      <c r="G2" s="59"/>
      <c r="H2" s="60"/>
    </row>
    <row r="3" spans="1:13" ht="19.5" thickBot="1" x14ac:dyDescent="0.45">
      <c r="F3" s="3" t="s">
        <v>1</v>
      </c>
      <c r="G3" s="59"/>
      <c r="H3" s="60"/>
    </row>
    <row r="4" spans="1:13" ht="19.5" thickBot="1" x14ac:dyDescent="0.45">
      <c r="F4" s="3" t="s">
        <v>2</v>
      </c>
      <c r="G4" s="4"/>
      <c r="H4" s="2"/>
    </row>
    <row r="5" spans="1:13" ht="19.5" thickBot="1" x14ac:dyDescent="0.45">
      <c r="F5" s="3" t="s">
        <v>3</v>
      </c>
      <c r="G5" s="5"/>
      <c r="H5" s="2"/>
    </row>
    <row r="6" spans="1:13" ht="19.5" thickBot="1" x14ac:dyDescent="0.45">
      <c r="F6" s="3" t="s">
        <v>4</v>
      </c>
      <c r="G6" s="6"/>
      <c r="H6" s="7" t="s">
        <v>5</v>
      </c>
    </row>
    <row r="7" spans="1:13" ht="19.5" thickBot="1" x14ac:dyDescent="0.45">
      <c r="F7" s="3" t="s">
        <v>6</v>
      </c>
      <c r="G7" s="6"/>
      <c r="H7" s="7"/>
    </row>
    <row r="8" spans="1:13" ht="19.5" thickBot="1" x14ac:dyDescent="0.45">
      <c r="F8" s="3" t="s">
        <v>9</v>
      </c>
      <c r="G8" s="8"/>
      <c r="H8" s="7"/>
    </row>
    <row r="9" spans="1:13" ht="19.5" thickBot="1" x14ac:dyDescent="0.45">
      <c r="F9" s="3" t="s">
        <v>10</v>
      </c>
      <c r="G9" s="54" t="str">
        <f>G8*2000&amp;"円"</f>
        <v>0円</v>
      </c>
      <c r="H9" s="9"/>
      <c r="I9" s="27">
        <f>COUNTIF(H13:H72,"")</f>
        <v>60</v>
      </c>
    </row>
    <row r="10" spans="1:13" ht="19.5" thickBot="1" x14ac:dyDescent="0.45">
      <c r="F10" s="56"/>
      <c r="G10" s="57"/>
      <c r="H10" s="9"/>
    </row>
    <row r="11" spans="1:13" ht="19.5" thickBot="1" x14ac:dyDescent="0.45">
      <c r="C11" s="14"/>
      <c r="D11" s="14"/>
      <c r="E11" s="14"/>
      <c r="G11" s="58"/>
      <c r="H11" s="2"/>
      <c r="I11" s="61" t="s">
        <v>18</v>
      </c>
      <c r="J11" s="62"/>
      <c r="K11" s="62"/>
      <c r="L11" s="63"/>
    </row>
    <row r="12" spans="1:13" ht="29.25" thickBot="1" x14ac:dyDescent="0.45">
      <c r="C12" s="19" t="s">
        <v>13</v>
      </c>
      <c r="D12" s="25" t="s">
        <v>14</v>
      </c>
      <c r="E12" s="16" t="s">
        <v>12</v>
      </c>
      <c r="F12" s="17" t="s">
        <v>7</v>
      </c>
      <c r="G12" s="20" t="s">
        <v>8</v>
      </c>
      <c r="H12" s="55" t="str">
        <f>IF(I9=60,"","エラーメッセージ")</f>
        <v/>
      </c>
      <c r="I12" s="38" t="s">
        <v>11</v>
      </c>
      <c r="J12" s="37" t="s">
        <v>15</v>
      </c>
      <c r="K12" s="37" t="s">
        <v>16</v>
      </c>
      <c r="L12" s="39" t="s">
        <v>17</v>
      </c>
    </row>
    <row r="13" spans="1:13" ht="19.5" thickTop="1" x14ac:dyDescent="0.4">
      <c r="A13">
        <f>$G$2</f>
        <v>0</v>
      </c>
      <c r="B13">
        <f>COUNTIF($C$13:C13,C13)</f>
        <v>0</v>
      </c>
      <c r="C13" s="40"/>
      <c r="D13" s="41"/>
      <c r="E13" s="42"/>
      <c r="F13" s="11"/>
      <c r="G13" s="21"/>
      <c r="H13" t="str">
        <f>IF(AND(C13="",D13=""),"",IF(C13="","チーム記号を入力してください",IF(D13="","出場種目を入力してください",(IF(AND(E13=2,D13="B級(1年のみ)"),"種目をA級に変更してください","")))))</f>
        <v/>
      </c>
      <c r="I13" s="34" t="str">
        <f>IF($G$8&gt;0,"A","")</f>
        <v/>
      </c>
      <c r="J13" s="35" t="str">
        <f>IFERROR(IF(I13="","",VLOOKUP(I13,$C$13:$D$72,2)),"")</f>
        <v/>
      </c>
      <c r="K13" s="35" t="str">
        <f>IF(I13="","",COUNTIFS($C$13:$C$72,I13,$E$13:$E$72,2))</f>
        <v/>
      </c>
      <c r="L13" s="36" t="str">
        <f>IF(I13="","",COUNTIFS($C$13:$C$72,I13,$E$13:$E$72,1))</f>
        <v/>
      </c>
      <c r="M13" t="str">
        <f>IF(G8&lt;2,"",IF(I13="","",IF(SUM(K13:L13)&gt;5,"","6名に足りていません")))</f>
        <v/>
      </c>
    </row>
    <row r="14" spans="1:13" x14ac:dyDescent="0.4">
      <c r="A14">
        <f t="shared" ref="A14:A72" si="0">$G$2</f>
        <v>0</v>
      </c>
      <c r="B14">
        <f>COUNTIF($C$13:C14,C14)</f>
        <v>0</v>
      </c>
      <c r="C14" s="43"/>
      <c r="D14" s="44"/>
      <c r="E14" s="45"/>
      <c r="F14" s="12"/>
      <c r="G14" s="22"/>
      <c r="H14" t="str">
        <f t="shared" ref="H14:H44" si="1">IF(AND(C14="",D14=""),"",IF(C14="","チーム記号を入力してください",IF(D14="","出場種目を入力してください",(IF(AND(E14=2,D14="B級(1年のみ)"),"種目をA級に変更してください","")))))</f>
        <v/>
      </c>
      <c r="I14" s="28" t="str">
        <f>IF($G$8&gt;1,"B","")</f>
        <v/>
      </c>
      <c r="J14" s="29" t="str">
        <f t="shared" ref="J14:J26" si="2">IFERROR(IF(I14="","",VLOOKUP(I14,$C$13:$D$72,2)),"")</f>
        <v/>
      </c>
      <c r="K14" s="29" t="str">
        <f t="shared" ref="K14:K26" si="3">IF(I14="","",COUNTIFS($C$13:$C$72,I14,$E$13:$E$72,2))</f>
        <v/>
      </c>
      <c r="L14" s="30" t="str">
        <f t="shared" ref="L14:L26" si="4">IF(I14="","",COUNTIFS($C$13:$C$72,I14,$E$13:$E$72,1))</f>
        <v/>
      </c>
    </row>
    <row r="15" spans="1:13" x14ac:dyDescent="0.4">
      <c r="A15">
        <f t="shared" si="0"/>
        <v>0</v>
      </c>
      <c r="B15">
        <f>COUNTIF($C$13:C15,C15)</f>
        <v>0</v>
      </c>
      <c r="C15" s="43"/>
      <c r="D15" s="44"/>
      <c r="E15" s="45"/>
      <c r="F15" s="12"/>
      <c r="G15" s="22"/>
      <c r="H15" t="str">
        <f t="shared" si="1"/>
        <v/>
      </c>
      <c r="I15" s="28" t="str">
        <f>IF($G$8&gt;2,"C","")</f>
        <v/>
      </c>
      <c r="J15" s="29" t="str">
        <f t="shared" si="2"/>
        <v/>
      </c>
      <c r="K15" s="29" t="str">
        <f t="shared" si="3"/>
        <v/>
      </c>
      <c r="L15" s="30" t="str">
        <f t="shared" si="4"/>
        <v/>
      </c>
    </row>
    <row r="16" spans="1:13" x14ac:dyDescent="0.4">
      <c r="A16">
        <f t="shared" si="0"/>
        <v>0</v>
      </c>
      <c r="B16">
        <f>COUNTIF($C$13:C16,C16)</f>
        <v>0</v>
      </c>
      <c r="C16" s="43"/>
      <c r="D16" s="44"/>
      <c r="E16" s="45"/>
      <c r="F16" s="12"/>
      <c r="G16" s="22"/>
      <c r="H16" t="str">
        <f t="shared" si="1"/>
        <v/>
      </c>
      <c r="I16" s="28" t="str">
        <f>IF($G$8&gt;3,"D","")</f>
        <v/>
      </c>
      <c r="J16" s="29" t="str">
        <f t="shared" si="2"/>
        <v/>
      </c>
      <c r="K16" s="29" t="str">
        <f t="shared" si="3"/>
        <v/>
      </c>
      <c r="L16" s="30" t="str">
        <f t="shared" si="4"/>
        <v/>
      </c>
    </row>
    <row r="17" spans="1:12" x14ac:dyDescent="0.4">
      <c r="A17">
        <f t="shared" si="0"/>
        <v>0</v>
      </c>
      <c r="B17">
        <f>COUNTIF($C$13:C17,C17)</f>
        <v>0</v>
      </c>
      <c r="C17" s="43"/>
      <c r="D17" s="44"/>
      <c r="E17" s="45"/>
      <c r="F17" s="12"/>
      <c r="G17" s="22"/>
      <c r="H17" t="str">
        <f t="shared" si="1"/>
        <v/>
      </c>
      <c r="I17" s="28" t="str">
        <f>IF($G$8&gt;4,"E","")</f>
        <v/>
      </c>
      <c r="J17" s="29" t="str">
        <f t="shared" si="2"/>
        <v/>
      </c>
      <c r="K17" s="29" t="str">
        <f t="shared" si="3"/>
        <v/>
      </c>
      <c r="L17" s="30" t="str">
        <f t="shared" si="4"/>
        <v/>
      </c>
    </row>
    <row r="18" spans="1:12" x14ac:dyDescent="0.4">
      <c r="A18">
        <f t="shared" si="0"/>
        <v>0</v>
      </c>
      <c r="B18">
        <f>COUNTIF($C$13:C18,C18)</f>
        <v>0</v>
      </c>
      <c r="C18" s="43"/>
      <c r="D18" s="44"/>
      <c r="E18" s="45"/>
      <c r="F18" s="12"/>
      <c r="G18" s="22"/>
      <c r="H18" t="str">
        <f t="shared" si="1"/>
        <v/>
      </c>
      <c r="I18" s="28" t="str">
        <f>IF($G$8&gt;5,"F","")</f>
        <v/>
      </c>
      <c r="J18" s="29" t="str">
        <f t="shared" si="2"/>
        <v/>
      </c>
      <c r="K18" s="29" t="str">
        <f t="shared" si="3"/>
        <v/>
      </c>
      <c r="L18" s="30" t="str">
        <f t="shared" si="4"/>
        <v/>
      </c>
    </row>
    <row r="19" spans="1:12" x14ac:dyDescent="0.4">
      <c r="A19">
        <f t="shared" si="0"/>
        <v>0</v>
      </c>
      <c r="B19">
        <f>COUNTIF($C$13:C19,C19)</f>
        <v>0</v>
      </c>
      <c r="C19" s="43"/>
      <c r="D19" s="44"/>
      <c r="E19" s="45"/>
      <c r="F19" s="12"/>
      <c r="G19" s="22"/>
      <c r="H19" t="str">
        <f>IF(AND(C19="",D19=""),"",IF(C19="","チーム記号を入力してください",IF(D19="","出場種目を入力してください",(IF(AND(E19=2,D19="B級(1年のみ)"),"種目をA級に変更してください","")))))</f>
        <v/>
      </c>
      <c r="I19" s="28" t="str">
        <f>IF($G$8&gt;6,"G","")</f>
        <v/>
      </c>
      <c r="J19" s="29" t="str">
        <f t="shared" si="2"/>
        <v/>
      </c>
      <c r="K19" s="29" t="str">
        <f t="shared" si="3"/>
        <v/>
      </c>
      <c r="L19" s="30" t="str">
        <f t="shared" si="4"/>
        <v/>
      </c>
    </row>
    <row r="20" spans="1:12" x14ac:dyDescent="0.4">
      <c r="A20">
        <f t="shared" si="0"/>
        <v>0</v>
      </c>
      <c r="B20">
        <f>COUNTIF($C$13:C20,C20)</f>
        <v>0</v>
      </c>
      <c r="C20" s="43"/>
      <c r="D20" s="44"/>
      <c r="E20" s="45"/>
      <c r="F20" s="12"/>
      <c r="G20" s="22"/>
      <c r="H20" t="str">
        <f t="shared" si="1"/>
        <v/>
      </c>
      <c r="I20" s="28" t="str">
        <f>IF($G$8&gt;7,"H","")</f>
        <v/>
      </c>
      <c r="J20" s="29" t="str">
        <f t="shared" si="2"/>
        <v/>
      </c>
      <c r="K20" s="29" t="str">
        <f t="shared" si="3"/>
        <v/>
      </c>
      <c r="L20" s="30" t="str">
        <f t="shared" si="4"/>
        <v/>
      </c>
    </row>
    <row r="21" spans="1:12" x14ac:dyDescent="0.4">
      <c r="A21">
        <f t="shared" si="0"/>
        <v>0</v>
      </c>
      <c r="B21">
        <f>COUNTIF($C$13:C21,C21)</f>
        <v>0</v>
      </c>
      <c r="C21" s="43"/>
      <c r="D21" s="44"/>
      <c r="E21" s="45"/>
      <c r="F21" s="12"/>
      <c r="G21" s="22"/>
      <c r="H21" t="str">
        <f t="shared" si="1"/>
        <v/>
      </c>
      <c r="I21" s="28" t="str">
        <f>IF($G$8&gt;8,"I","")</f>
        <v/>
      </c>
      <c r="J21" s="29" t="str">
        <f t="shared" si="2"/>
        <v/>
      </c>
      <c r="K21" s="29" t="str">
        <f t="shared" si="3"/>
        <v/>
      </c>
      <c r="L21" s="30" t="str">
        <f t="shared" si="4"/>
        <v/>
      </c>
    </row>
    <row r="22" spans="1:12" x14ac:dyDescent="0.4">
      <c r="A22">
        <f t="shared" si="0"/>
        <v>0</v>
      </c>
      <c r="B22">
        <f>COUNTIF($C$13:C22,C22)</f>
        <v>0</v>
      </c>
      <c r="C22" s="43"/>
      <c r="D22" s="44"/>
      <c r="E22" s="45"/>
      <c r="F22" s="12"/>
      <c r="G22" s="22"/>
      <c r="H22" t="str">
        <f t="shared" si="1"/>
        <v/>
      </c>
      <c r="I22" s="28" t="str">
        <f>IF($G$8&gt;9,"J","")</f>
        <v/>
      </c>
      <c r="J22" s="29" t="str">
        <f t="shared" si="2"/>
        <v/>
      </c>
      <c r="K22" s="29" t="str">
        <f t="shared" si="3"/>
        <v/>
      </c>
      <c r="L22" s="30" t="str">
        <f t="shared" si="4"/>
        <v/>
      </c>
    </row>
    <row r="23" spans="1:12" x14ac:dyDescent="0.4">
      <c r="A23">
        <f t="shared" si="0"/>
        <v>0</v>
      </c>
      <c r="B23">
        <f>COUNTIF($C$13:C23,C23)</f>
        <v>0</v>
      </c>
      <c r="C23" s="46"/>
      <c r="D23" s="47"/>
      <c r="E23" s="42"/>
      <c r="F23" s="11"/>
      <c r="G23" s="21"/>
      <c r="H23" t="str">
        <f t="shared" si="1"/>
        <v/>
      </c>
      <c r="I23" s="28" t="str">
        <f>IF($G$8&gt;10,"K","")</f>
        <v/>
      </c>
      <c r="J23" s="29" t="str">
        <f t="shared" si="2"/>
        <v/>
      </c>
      <c r="K23" s="29" t="str">
        <f t="shared" si="3"/>
        <v/>
      </c>
      <c r="L23" s="30" t="str">
        <f t="shared" si="4"/>
        <v/>
      </c>
    </row>
    <row r="24" spans="1:12" x14ac:dyDescent="0.4">
      <c r="A24">
        <f t="shared" si="0"/>
        <v>0</v>
      </c>
      <c r="B24">
        <f>COUNTIF($C$13:C24,C24)</f>
        <v>0</v>
      </c>
      <c r="C24" s="43"/>
      <c r="D24" s="44"/>
      <c r="E24" s="45"/>
      <c r="F24" s="12"/>
      <c r="G24" s="22"/>
      <c r="H24" t="str">
        <f t="shared" si="1"/>
        <v/>
      </c>
      <c r="I24" s="28" t="str">
        <f>IF($G$8&gt;11,"L","")</f>
        <v/>
      </c>
      <c r="J24" s="29" t="str">
        <f t="shared" si="2"/>
        <v/>
      </c>
      <c r="K24" s="29" t="str">
        <f t="shared" si="3"/>
        <v/>
      </c>
      <c r="L24" s="30" t="str">
        <f t="shared" si="4"/>
        <v/>
      </c>
    </row>
    <row r="25" spans="1:12" x14ac:dyDescent="0.4">
      <c r="A25">
        <f t="shared" si="0"/>
        <v>0</v>
      </c>
      <c r="B25">
        <f>COUNTIF($C$13:C25,C25)</f>
        <v>0</v>
      </c>
      <c r="C25" s="43"/>
      <c r="D25" s="44"/>
      <c r="E25" s="45"/>
      <c r="F25" s="12"/>
      <c r="G25" s="22"/>
      <c r="H25" t="str">
        <f t="shared" si="1"/>
        <v/>
      </c>
      <c r="I25" s="28" t="str">
        <f>IF($G$8&gt;12,"M","")</f>
        <v/>
      </c>
      <c r="J25" s="29" t="str">
        <f t="shared" si="2"/>
        <v/>
      </c>
      <c r="K25" s="29" t="str">
        <f t="shared" si="3"/>
        <v/>
      </c>
      <c r="L25" s="30" t="str">
        <f t="shared" si="4"/>
        <v/>
      </c>
    </row>
    <row r="26" spans="1:12" ht="19.5" thickBot="1" x14ac:dyDescent="0.45">
      <c r="A26">
        <f t="shared" si="0"/>
        <v>0</v>
      </c>
      <c r="B26">
        <f>COUNTIF($C$13:C26,C26)</f>
        <v>0</v>
      </c>
      <c r="C26" s="43"/>
      <c r="D26" s="44"/>
      <c r="E26" s="45"/>
      <c r="F26" s="12"/>
      <c r="G26" s="22"/>
      <c r="H26" t="str">
        <f t="shared" si="1"/>
        <v/>
      </c>
      <c r="I26" s="31" t="str">
        <f>IF($G$8&gt;13,"N","")</f>
        <v/>
      </c>
      <c r="J26" s="32" t="str">
        <f t="shared" si="2"/>
        <v/>
      </c>
      <c r="K26" s="32" t="str">
        <f t="shared" si="3"/>
        <v/>
      </c>
      <c r="L26" s="33" t="str">
        <f t="shared" si="4"/>
        <v/>
      </c>
    </row>
    <row r="27" spans="1:12" x14ac:dyDescent="0.4">
      <c r="A27">
        <f t="shared" si="0"/>
        <v>0</v>
      </c>
      <c r="B27">
        <f>COUNTIF($C$13:C27,C27)</f>
        <v>0</v>
      </c>
      <c r="C27" s="43"/>
      <c r="D27" s="44"/>
      <c r="E27" s="45"/>
      <c r="F27" s="12"/>
      <c r="G27" s="22"/>
      <c r="H27" t="str">
        <f t="shared" si="1"/>
        <v/>
      </c>
    </row>
    <row r="28" spans="1:12" x14ac:dyDescent="0.4">
      <c r="A28">
        <f t="shared" si="0"/>
        <v>0</v>
      </c>
      <c r="B28">
        <f>COUNTIF($C$13:C28,C28)</f>
        <v>0</v>
      </c>
      <c r="C28" s="43"/>
      <c r="D28" s="44"/>
      <c r="E28" s="45"/>
      <c r="F28" s="12"/>
      <c r="G28" s="22"/>
      <c r="H28" t="str">
        <f t="shared" si="1"/>
        <v/>
      </c>
    </row>
    <row r="29" spans="1:12" x14ac:dyDescent="0.4">
      <c r="A29">
        <f t="shared" si="0"/>
        <v>0</v>
      </c>
      <c r="B29">
        <f>COUNTIF($C$13:C29,C29)</f>
        <v>0</v>
      </c>
      <c r="C29" s="43"/>
      <c r="D29" s="44"/>
      <c r="E29" s="45"/>
      <c r="F29" s="12"/>
      <c r="G29" s="22"/>
      <c r="H29" t="str">
        <f t="shared" si="1"/>
        <v/>
      </c>
    </row>
    <row r="30" spans="1:12" x14ac:dyDescent="0.4">
      <c r="A30">
        <f t="shared" si="0"/>
        <v>0</v>
      </c>
      <c r="B30">
        <f>COUNTIF($C$13:C30,C30)</f>
        <v>0</v>
      </c>
      <c r="C30" s="43"/>
      <c r="D30" s="44"/>
      <c r="E30" s="45"/>
      <c r="F30" s="12"/>
      <c r="G30" s="22"/>
      <c r="H30" t="str">
        <f t="shared" si="1"/>
        <v/>
      </c>
    </row>
    <row r="31" spans="1:12" x14ac:dyDescent="0.4">
      <c r="A31">
        <f t="shared" si="0"/>
        <v>0</v>
      </c>
      <c r="B31">
        <f>COUNTIF($C$13:C31,C31)</f>
        <v>0</v>
      </c>
      <c r="C31" s="43"/>
      <c r="D31" s="44"/>
      <c r="E31" s="45"/>
      <c r="F31" s="12"/>
      <c r="G31" s="22"/>
      <c r="H31" t="str">
        <f t="shared" si="1"/>
        <v/>
      </c>
    </row>
    <row r="32" spans="1:12" x14ac:dyDescent="0.4">
      <c r="A32">
        <f t="shared" si="0"/>
        <v>0</v>
      </c>
      <c r="B32">
        <f>COUNTIF($C$13:C32,C32)</f>
        <v>0</v>
      </c>
      <c r="C32" s="43"/>
      <c r="D32" s="44"/>
      <c r="E32" s="45"/>
      <c r="F32" s="12"/>
      <c r="G32" s="22"/>
      <c r="H32" t="str">
        <f t="shared" si="1"/>
        <v/>
      </c>
    </row>
    <row r="33" spans="1:8" x14ac:dyDescent="0.4">
      <c r="A33">
        <f t="shared" si="0"/>
        <v>0</v>
      </c>
      <c r="B33">
        <f>COUNTIF($C$13:C33,C33)</f>
        <v>0</v>
      </c>
      <c r="C33" s="46"/>
      <c r="D33" s="47"/>
      <c r="E33" s="42"/>
      <c r="F33" s="11"/>
      <c r="G33" s="21"/>
      <c r="H33" t="str">
        <f t="shared" si="1"/>
        <v/>
      </c>
    </row>
    <row r="34" spans="1:8" x14ac:dyDescent="0.4">
      <c r="A34">
        <f t="shared" si="0"/>
        <v>0</v>
      </c>
      <c r="B34">
        <f>COUNTIF($C$13:C34,C34)</f>
        <v>0</v>
      </c>
      <c r="C34" s="43"/>
      <c r="D34" s="44"/>
      <c r="E34" s="45"/>
      <c r="F34" s="12"/>
      <c r="G34" s="22"/>
      <c r="H34" t="str">
        <f t="shared" si="1"/>
        <v/>
      </c>
    </row>
    <row r="35" spans="1:8" x14ac:dyDescent="0.4">
      <c r="A35">
        <f t="shared" si="0"/>
        <v>0</v>
      </c>
      <c r="B35">
        <f>COUNTIF($C$13:C35,C35)</f>
        <v>0</v>
      </c>
      <c r="C35" s="43"/>
      <c r="D35" s="44"/>
      <c r="E35" s="45"/>
      <c r="F35" s="12"/>
      <c r="G35" s="22"/>
      <c r="H35" t="str">
        <f t="shared" si="1"/>
        <v/>
      </c>
    </row>
    <row r="36" spans="1:8" x14ac:dyDescent="0.4">
      <c r="A36">
        <f t="shared" si="0"/>
        <v>0</v>
      </c>
      <c r="B36">
        <f>COUNTIF($C$13:C36,C36)</f>
        <v>0</v>
      </c>
      <c r="C36" s="43"/>
      <c r="D36" s="44"/>
      <c r="E36" s="45"/>
      <c r="F36" s="12"/>
      <c r="G36" s="22"/>
      <c r="H36" t="str">
        <f t="shared" si="1"/>
        <v/>
      </c>
    </row>
    <row r="37" spans="1:8" x14ac:dyDescent="0.4">
      <c r="A37">
        <f t="shared" si="0"/>
        <v>0</v>
      </c>
      <c r="B37">
        <f>COUNTIF($C$13:C37,C37)</f>
        <v>0</v>
      </c>
      <c r="C37" s="43"/>
      <c r="D37" s="44"/>
      <c r="E37" s="45"/>
      <c r="F37" s="12"/>
      <c r="G37" s="22"/>
      <c r="H37" t="str">
        <f t="shared" si="1"/>
        <v/>
      </c>
    </row>
    <row r="38" spans="1:8" x14ac:dyDescent="0.4">
      <c r="A38">
        <f t="shared" si="0"/>
        <v>0</v>
      </c>
      <c r="B38">
        <f>COUNTIF($C$13:C38,C38)</f>
        <v>0</v>
      </c>
      <c r="C38" s="48"/>
      <c r="D38" s="49"/>
      <c r="E38" s="50"/>
      <c r="F38" s="13"/>
      <c r="G38" s="23"/>
      <c r="H38" t="str">
        <f t="shared" si="1"/>
        <v/>
      </c>
    </row>
    <row r="39" spans="1:8" x14ac:dyDescent="0.4">
      <c r="A39">
        <f t="shared" si="0"/>
        <v>0</v>
      </c>
      <c r="B39">
        <f>COUNTIF($C$13:C39,C39)</f>
        <v>0</v>
      </c>
      <c r="C39" s="48"/>
      <c r="D39" s="49"/>
      <c r="E39" s="50"/>
      <c r="F39" s="13"/>
      <c r="G39" s="23"/>
      <c r="H39" t="str">
        <f t="shared" si="1"/>
        <v/>
      </c>
    </row>
    <row r="40" spans="1:8" x14ac:dyDescent="0.4">
      <c r="A40">
        <f t="shared" si="0"/>
        <v>0</v>
      </c>
      <c r="B40">
        <f>COUNTIF($C$13:C40,C40)</f>
        <v>0</v>
      </c>
      <c r="C40" s="43"/>
      <c r="D40" s="44"/>
      <c r="E40" s="45"/>
      <c r="F40" s="12"/>
      <c r="G40" s="22"/>
      <c r="H40" t="str">
        <f t="shared" si="1"/>
        <v/>
      </c>
    </row>
    <row r="41" spans="1:8" x14ac:dyDescent="0.4">
      <c r="A41">
        <f t="shared" si="0"/>
        <v>0</v>
      </c>
      <c r="B41">
        <f>COUNTIF($C$13:C41,C41)</f>
        <v>0</v>
      </c>
      <c r="C41" s="43"/>
      <c r="D41" s="44"/>
      <c r="E41" s="45"/>
      <c r="F41" s="12"/>
      <c r="G41" s="22"/>
      <c r="H41" t="str">
        <f t="shared" si="1"/>
        <v/>
      </c>
    </row>
    <row r="42" spans="1:8" x14ac:dyDescent="0.4">
      <c r="A42">
        <f t="shared" si="0"/>
        <v>0</v>
      </c>
      <c r="B42">
        <f>COUNTIF($C$13:C42,C42)</f>
        <v>0</v>
      </c>
      <c r="C42" s="43"/>
      <c r="D42" s="44"/>
      <c r="E42" s="45"/>
      <c r="F42" s="12"/>
      <c r="G42" s="22"/>
      <c r="H42" t="str">
        <f t="shared" si="1"/>
        <v/>
      </c>
    </row>
    <row r="43" spans="1:8" x14ac:dyDescent="0.4">
      <c r="A43">
        <f t="shared" si="0"/>
        <v>0</v>
      </c>
      <c r="B43">
        <f>COUNTIF($C$13:C43,C43)</f>
        <v>0</v>
      </c>
      <c r="C43" s="46"/>
      <c r="D43" s="47"/>
      <c r="E43" s="42"/>
      <c r="F43" s="11"/>
      <c r="G43" s="21"/>
      <c r="H43" t="str">
        <f t="shared" si="1"/>
        <v/>
      </c>
    </row>
    <row r="44" spans="1:8" x14ac:dyDescent="0.4">
      <c r="A44">
        <f t="shared" si="0"/>
        <v>0</v>
      </c>
      <c r="B44">
        <f>COUNTIF($C$13:C44,C44)</f>
        <v>0</v>
      </c>
      <c r="C44" s="43"/>
      <c r="D44" s="44"/>
      <c r="E44" s="45"/>
      <c r="F44" s="12"/>
      <c r="G44" s="22"/>
      <c r="H44" t="str">
        <f t="shared" si="1"/>
        <v/>
      </c>
    </row>
    <row r="45" spans="1:8" x14ac:dyDescent="0.4">
      <c r="A45">
        <f t="shared" si="0"/>
        <v>0</v>
      </c>
      <c r="B45">
        <f>COUNTIF($C$13:C45,C45)</f>
        <v>0</v>
      </c>
      <c r="C45" s="43"/>
      <c r="D45" s="44"/>
      <c r="E45" s="45"/>
      <c r="F45" s="12"/>
      <c r="G45" s="22"/>
      <c r="H45" t="str">
        <f t="shared" ref="H45:H72" si="5">IF(AND(C45="",D45=""),"",IF(C45="","チーム記号を入力してください",IF(D45="","出場種目を入力してください",(IF(AND(E45=2,D45="B級(1年のみ)"),"種目をA級に変更してください","")))))</f>
        <v/>
      </c>
    </row>
    <row r="46" spans="1:8" x14ac:dyDescent="0.4">
      <c r="A46">
        <f t="shared" si="0"/>
        <v>0</v>
      </c>
      <c r="B46">
        <f>COUNTIF($C$13:C46,C46)</f>
        <v>0</v>
      </c>
      <c r="C46" s="43"/>
      <c r="D46" s="44"/>
      <c r="E46" s="45"/>
      <c r="F46" s="12"/>
      <c r="G46" s="22"/>
      <c r="H46" t="str">
        <f t="shared" si="5"/>
        <v/>
      </c>
    </row>
    <row r="47" spans="1:8" x14ac:dyDescent="0.4">
      <c r="A47">
        <f t="shared" si="0"/>
        <v>0</v>
      </c>
      <c r="B47">
        <f>COUNTIF($C$13:C47,C47)</f>
        <v>0</v>
      </c>
      <c r="C47" s="43"/>
      <c r="D47" s="44"/>
      <c r="E47" s="45"/>
      <c r="F47" s="12"/>
      <c r="G47" s="22"/>
      <c r="H47" t="str">
        <f t="shared" si="5"/>
        <v/>
      </c>
    </row>
    <row r="48" spans="1:8" x14ac:dyDescent="0.4">
      <c r="A48">
        <f t="shared" si="0"/>
        <v>0</v>
      </c>
      <c r="B48">
        <f>COUNTIF($C$13:C48,C48)</f>
        <v>0</v>
      </c>
      <c r="C48" s="43"/>
      <c r="D48" s="44"/>
      <c r="E48" s="45"/>
      <c r="F48" s="12"/>
      <c r="G48" s="22"/>
      <c r="H48" t="str">
        <f t="shared" si="5"/>
        <v/>
      </c>
    </row>
    <row r="49" spans="1:8" x14ac:dyDescent="0.4">
      <c r="A49">
        <f t="shared" si="0"/>
        <v>0</v>
      </c>
      <c r="B49">
        <f>COUNTIF($C$13:C49,C49)</f>
        <v>0</v>
      </c>
      <c r="C49" s="43"/>
      <c r="D49" s="44"/>
      <c r="E49" s="45"/>
      <c r="F49" s="12"/>
      <c r="G49" s="22"/>
      <c r="H49" t="str">
        <f t="shared" si="5"/>
        <v/>
      </c>
    </row>
    <row r="50" spans="1:8" x14ac:dyDescent="0.4">
      <c r="A50">
        <f t="shared" si="0"/>
        <v>0</v>
      </c>
      <c r="B50">
        <f>COUNTIF($C$13:C50,C50)</f>
        <v>0</v>
      </c>
      <c r="C50" s="43"/>
      <c r="D50" s="44"/>
      <c r="E50" s="45"/>
      <c r="F50" s="12"/>
      <c r="G50" s="22"/>
      <c r="H50" t="str">
        <f t="shared" si="5"/>
        <v/>
      </c>
    </row>
    <row r="51" spans="1:8" x14ac:dyDescent="0.4">
      <c r="A51">
        <f t="shared" si="0"/>
        <v>0</v>
      </c>
      <c r="B51">
        <f>COUNTIF($C$13:C51,C51)</f>
        <v>0</v>
      </c>
      <c r="C51" s="43"/>
      <c r="D51" s="44"/>
      <c r="E51" s="45"/>
      <c r="F51" s="12"/>
      <c r="G51" s="22"/>
      <c r="H51" t="str">
        <f t="shared" si="5"/>
        <v/>
      </c>
    </row>
    <row r="52" spans="1:8" x14ac:dyDescent="0.4">
      <c r="A52">
        <f t="shared" si="0"/>
        <v>0</v>
      </c>
      <c r="B52">
        <f>COUNTIF($C$13:C52,C52)</f>
        <v>0</v>
      </c>
      <c r="C52" s="43"/>
      <c r="D52" s="44"/>
      <c r="E52" s="45"/>
      <c r="F52" s="12"/>
      <c r="G52" s="22"/>
      <c r="H52" t="str">
        <f t="shared" si="5"/>
        <v/>
      </c>
    </row>
    <row r="53" spans="1:8" x14ac:dyDescent="0.4">
      <c r="A53">
        <f t="shared" si="0"/>
        <v>0</v>
      </c>
      <c r="B53">
        <f>COUNTIF($C$13:C53,C53)</f>
        <v>0</v>
      </c>
      <c r="C53" s="46"/>
      <c r="D53" s="47"/>
      <c r="E53" s="42"/>
      <c r="F53" s="11"/>
      <c r="G53" s="21"/>
      <c r="H53" t="str">
        <f t="shared" si="5"/>
        <v/>
      </c>
    </row>
    <row r="54" spans="1:8" x14ac:dyDescent="0.4">
      <c r="A54">
        <f t="shared" si="0"/>
        <v>0</v>
      </c>
      <c r="B54">
        <f>COUNTIF($C$13:C54,C54)</f>
        <v>0</v>
      </c>
      <c r="C54" s="43"/>
      <c r="D54" s="44"/>
      <c r="E54" s="45"/>
      <c r="F54" s="12"/>
      <c r="G54" s="22"/>
      <c r="H54" t="str">
        <f t="shared" si="5"/>
        <v/>
      </c>
    </row>
    <row r="55" spans="1:8" x14ac:dyDescent="0.4">
      <c r="A55">
        <f t="shared" si="0"/>
        <v>0</v>
      </c>
      <c r="B55">
        <f>COUNTIF($C$13:C55,C55)</f>
        <v>0</v>
      </c>
      <c r="C55" s="43"/>
      <c r="D55" s="44"/>
      <c r="E55" s="45"/>
      <c r="F55" s="12"/>
      <c r="G55" s="22"/>
      <c r="H55" t="str">
        <f t="shared" si="5"/>
        <v/>
      </c>
    </row>
    <row r="56" spans="1:8" x14ac:dyDescent="0.4">
      <c r="A56">
        <f t="shared" si="0"/>
        <v>0</v>
      </c>
      <c r="B56">
        <f>COUNTIF($C$13:C56,C56)</f>
        <v>0</v>
      </c>
      <c r="C56" s="43"/>
      <c r="D56" s="44"/>
      <c r="E56" s="45"/>
      <c r="F56" s="12"/>
      <c r="G56" s="22"/>
      <c r="H56" t="str">
        <f t="shared" si="5"/>
        <v/>
      </c>
    </row>
    <row r="57" spans="1:8" x14ac:dyDescent="0.4">
      <c r="A57">
        <f t="shared" si="0"/>
        <v>0</v>
      </c>
      <c r="B57">
        <f>COUNTIF($C$13:C57,C57)</f>
        <v>0</v>
      </c>
      <c r="C57" s="43"/>
      <c r="D57" s="44"/>
      <c r="E57" s="45"/>
      <c r="F57" s="12"/>
      <c r="G57" s="22"/>
      <c r="H57" t="str">
        <f t="shared" si="5"/>
        <v/>
      </c>
    </row>
    <row r="58" spans="1:8" x14ac:dyDescent="0.4">
      <c r="A58">
        <f t="shared" si="0"/>
        <v>0</v>
      </c>
      <c r="B58">
        <f>COUNTIF($C$13:C58,C58)</f>
        <v>0</v>
      </c>
      <c r="C58" s="43"/>
      <c r="D58" s="44"/>
      <c r="E58" s="45"/>
      <c r="F58" s="12"/>
      <c r="G58" s="22"/>
      <c r="H58" t="str">
        <f t="shared" si="5"/>
        <v/>
      </c>
    </row>
    <row r="59" spans="1:8" x14ac:dyDescent="0.4">
      <c r="A59">
        <f t="shared" si="0"/>
        <v>0</v>
      </c>
      <c r="B59">
        <f>COUNTIF($C$13:C59,C59)</f>
        <v>0</v>
      </c>
      <c r="C59" s="43"/>
      <c r="D59" s="44"/>
      <c r="E59" s="45"/>
      <c r="F59" s="12"/>
      <c r="G59" s="22"/>
      <c r="H59" t="str">
        <f t="shared" si="5"/>
        <v/>
      </c>
    </row>
    <row r="60" spans="1:8" x14ac:dyDescent="0.4">
      <c r="A60">
        <f t="shared" si="0"/>
        <v>0</v>
      </c>
      <c r="B60">
        <f>COUNTIF($C$13:C60,C60)</f>
        <v>0</v>
      </c>
      <c r="C60" s="43"/>
      <c r="D60" s="44"/>
      <c r="E60" s="45"/>
      <c r="F60" s="12"/>
      <c r="G60" s="22"/>
      <c r="H60" t="str">
        <f t="shared" si="5"/>
        <v/>
      </c>
    </row>
    <row r="61" spans="1:8" x14ac:dyDescent="0.4">
      <c r="A61">
        <f t="shared" si="0"/>
        <v>0</v>
      </c>
      <c r="B61">
        <f>COUNTIF($C$13:C61,C61)</f>
        <v>0</v>
      </c>
      <c r="C61" s="43"/>
      <c r="D61" s="44"/>
      <c r="E61" s="45"/>
      <c r="F61" s="12"/>
      <c r="G61" s="22"/>
      <c r="H61" t="str">
        <f t="shared" si="5"/>
        <v/>
      </c>
    </row>
    <row r="62" spans="1:8" x14ac:dyDescent="0.4">
      <c r="A62">
        <f t="shared" si="0"/>
        <v>0</v>
      </c>
      <c r="B62">
        <f>COUNTIF($C$13:C62,C62)</f>
        <v>0</v>
      </c>
      <c r="C62" s="43"/>
      <c r="D62" s="44"/>
      <c r="E62" s="45"/>
      <c r="F62" s="12"/>
      <c r="G62" s="22"/>
      <c r="H62" t="str">
        <f t="shared" si="5"/>
        <v/>
      </c>
    </row>
    <row r="63" spans="1:8" x14ac:dyDescent="0.4">
      <c r="A63">
        <f t="shared" si="0"/>
        <v>0</v>
      </c>
      <c r="B63">
        <f>COUNTIF($C$13:C63,C63)</f>
        <v>0</v>
      </c>
      <c r="C63" s="46"/>
      <c r="D63" s="47"/>
      <c r="E63" s="42"/>
      <c r="F63" s="11"/>
      <c r="G63" s="21"/>
      <c r="H63" t="str">
        <f t="shared" si="5"/>
        <v/>
      </c>
    </row>
    <row r="64" spans="1:8" x14ac:dyDescent="0.4">
      <c r="A64">
        <f t="shared" si="0"/>
        <v>0</v>
      </c>
      <c r="B64">
        <f>COUNTIF($C$13:C64,C64)</f>
        <v>0</v>
      </c>
      <c r="C64" s="43"/>
      <c r="D64" s="44"/>
      <c r="E64" s="45"/>
      <c r="F64" s="12"/>
      <c r="G64" s="22"/>
      <c r="H64" t="str">
        <f t="shared" si="5"/>
        <v/>
      </c>
    </row>
    <row r="65" spans="1:8" x14ac:dyDescent="0.4">
      <c r="A65">
        <f t="shared" si="0"/>
        <v>0</v>
      </c>
      <c r="B65">
        <f>COUNTIF($C$13:C65,C65)</f>
        <v>0</v>
      </c>
      <c r="C65" s="43"/>
      <c r="D65" s="44"/>
      <c r="E65" s="45"/>
      <c r="F65" s="12"/>
      <c r="G65" s="22"/>
      <c r="H65" t="str">
        <f t="shared" si="5"/>
        <v/>
      </c>
    </row>
    <row r="66" spans="1:8" x14ac:dyDescent="0.4">
      <c r="A66">
        <f t="shared" si="0"/>
        <v>0</v>
      </c>
      <c r="B66">
        <f>COUNTIF($C$13:C66,C66)</f>
        <v>0</v>
      </c>
      <c r="C66" s="43"/>
      <c r="D66" s="44"/>
      <c r="E66" s="45"/>
      <c r="F66" s="12"/>
      <c r="G66" s="22"/>
      <c r="H66" t="str">
        <f t="shared" si="5"/>
        <v/>
      </c>
    </row>
    <row r="67" spans="1:8" x14ac:dyDescent="0.4">
      <c r="A67">
        <f t="shared" si="0"/>
        <v>0</v>
      </c>
      <c r="B67">
        <f>COUNTIF($C$13:C67,C67)</f>
        <v>0</v>
      </c>
      <c r="C67" s="43"/>
      <c r="D67" s="44"/>
      <c r="E67" s="45"/>
      <c r="F67" s="12"/>
      <c r="G67" s="22"/>
      <c r="H67" t="str">
        <f t="shared" si="5"/>
        <v/>
      </c>
    </row>
    <row r="68" spans="1:8" x14ac:dyDescent="0.4">
      <c r="A68">
        <f t="shared" si="0"/>
        <v>0</v>
      </c>
      <c r="B68">
        <f>COUNTIF($C$13:C68,C68)</f>
        <v>0</v>
      </c>
      <c r="C68" s="43"/>
      <c r="D68" s="44"/>
      <c r="E68" s="45"/>
      <c r="F68" s="12"/>
      <c r="G68" s="22"/>
      <c r="H68" t="str">
        <f t="shared" si="5"/>
        <v/>
      </c>
    </row>
    <row r="69" spans="1:8" x14ac:dyDescent="0.4">
      <c r="A69">
        <f t="shared" si="0"/>
        <v>0</v>
      </c>
      <c r="B69">
        <f>COUNTIF($C$13:C69,C69)</f>
        <v>0</v>
      </c>
      <c r="C69" s="43"/>
      <c r="D69" s="44"/>
      <c r="E69" s="45"/>
      <c r="F69" s="12"/>
      <c r="G69" s="22"/>
      <c r="H69" t="str">
        <f t="shared" si="5"/>
        <v/>
      </c>
    </row>
    <row r="70" spans="1:8" x14ac:dyDescent="0.4">
      <c r="A70">
        <f t="shared" si="0"/>
        <v>0</v>
      </c>
      <c r="B70">
        <f>COUNTIF($C$13:C70,C70)</f>
        <v>0</v>
      </c>
      <c r="C70" s="43"/>
      <c r="D70" s="44"/>
      <c r="E70" s="45"/>
      <c r="F70" s="12"/>
      <c r="G70" s="22"/>
      <c r="H70" t="str">
        <f t="shared" si="5"/>
        <v/>
      </c>
    </row>
    <row r="71" spans="1:8" x14ac:dyDescent="0.4">
      <c r="A71">
        <f t="shared" si="0"/>
        <v>0</v>
      </c>
      <c r="B71">
        <f>COUNTIF($C$13:C71,C71)</f>
        <v>0</v>
      </c>
      <c r="C71" s="43"/>
      <c r="D71" s="44"/>
      <c r="E71" s="45"/>
      <c r="F71" s="12"/>
      <c r="G71" s="22"/>
      <c r="H71" t="str">
        <f t="shared" si="5"/>
        <v/>
      </c>
    </row>
    <row r="72" spans="1:8" ht="19.5" thickBot="1" x14ac:dyDescent="0.45">
      <c r="A72">
        <f t="shared" si="0"/>
        <v>0</v>
      </c>
      <c r="B72">
        <f>COUNTIF($C$13:C72,C72)</f>
        <v>0</v>
      </c>
      <c r="C72" s="51"/>
      <c r="D72" s="52"/>
      <c r="E72" s="53"/>
      <c r="F72" s="18"/>
      <c r="G72" s="24"/>
      <c r="H72" t="str">
        <f t="shared" si="5"/>
        <v/>
      </c>
    </row>
  </sheetData>
  <sheetProtection algorithmName="SHA-512" hashValue="F6SGlMwImKvvUYut0DcgxR2HvVnlZzfuk3UbPwHPNpsl8UroeJAm7j4OlJiLJcMCx7+cthQbzUTRsDBYXLequg==" saltValue="Rn67ug3mOuH8yIHRmOUshQ==" spinCount="100000" sheet="1" objects="1" scenarios="1" selectLockedCells="1"/>
  <mergeCells count="3">
    <mergeCell ref="G2:H2"/>
    <mergeCell ref="G3:H3"/>
    <mergeCell ref="I11:L11"/>
  </mergeCells>
  <phoneticPr fontId="3"/>
  <dataValidations count="4">
    <dataValidation type="list" allowBlank="1" showInputMessage="1" showErrorMessage="1" sqref="G7" xr:uid="{00000000-0002-0000-0000-000000000000}">
      <formula1>"男子,女子"</formula1>
    </dataValidation>
    <dataValidation type="list" allowBlank="1" showInputMessage="1" showErrorMessage="1" sqref="D13 D14:D72" xr:uid="{00000000-0002-0000-0000-000001000000}">
      <formula1>"A級(2年主体),B級(1年のみ)"</formula1>
    </dataValidation>
    <dataValidation type="list" allowBlank="1" showInputMessage="1" showErrorMessage="1" sqref="C13:C72" xr:uid="{00000000-0002-0000-0000-000002000000}">
      <formula1>"A,B,C,D,E,F,G,H,I,J,K,L,M,N"</formula1>
    </dataValidation>
    <dataValidation type="list" allowBlank="1" showInputMessage="1" showErrorMessage="1" sqref="E13:E72" xr:uid="{00000000-0002-0000-0000-000003000000}">
      <formula1>"1,2"</formula1>
    </dataValidation>
  </dataValidations>
  <pageMargins left="0.7" right="0.7" top="0.75" bottom="0.75" header="0.3" footer="0.3"/>
  <pageSetup paperSize="9" orientation="portrait" r:id="rId1"/>
  <ignoredErrors>
    <ignoredError sqref="H12:H13 H15:H19 H14 H20:H72" unlockedFormula="1"/>
    <ignoredError sqref="J27:J3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topLeftCell="C1" workbookViewId="0">
      <selection activeCell="G14" sqref="G14"/>
    </sheetView>
  </sheetViews>
  <sheetFormatPr defaultRowHeight="18.75" x14ac:dyDescent="0.4"/>
  <cols>
    <col min="1" max="2" width="9" hidden="1" customWidth="1"/>
    <col min="3" max="3" width="7.25" customWidth="1"/>
    <col min="4" max="4" width="15.75" customWidth="1"/>
    <col min="5" max="5" width="6.125" customWidth="1"/>
    <col min="6" max="7" width="21.875" customWidth="1"/>
    <col min="8" max="8" width="28.875" customWidth="1"/>
    <col min="9" max="9" width="11.125" customWidth="1"/>
    <col min="10" max="10" width="12.75" customWidth="1"/>
    <col min="13" max="13" width="22.375" customWidth="1"/>
  </cols>
  <sheetData>
    <row r="1" spans="1:13" ht="19.5" thickBot="1" x14ac:dyDescent="0.45">
      <c r="C1" s="10" t="s">
        <v>19</v>
      </c>
      <c r="D1" s="10"/>
      <c r="E1" s="10"/>
      <c r="F1" s="1"/>
      <c r="G1" s="2"/>
      <c r="H1" s="2"/>
    </row>
    <row r="2" spans="1:13" ht="19.5" thickBot="1" x14ac:dyDescent="0.45">
      <c r="F2" s="3" t="s">
        <v>0</v>
      </c>
      <c r="G2" s="59" t="s">
        <v>77</v>
      </c>
      <c r="H2" s="60"/>
    </row>
    <row r="3" spans="1:13" ht="19.5" thickBot="1" x14ac:dyDescent="0.45">
      <c r="F3" s="3" t="s">
        <v>1</v>
      </c>
      <c r="G3" s="59" t="s">
        <v>78</v>
      </c>
      <c r="H3" s="60"/>
    </row>
    <row r="4" spans="1:13" ht="19.5" thickBot="1" x14ac:dyDescent="0.45">
      <c r="F4" s="3" t="s">
        <v>2</v>
      </c>
      <c r="G4" s="4" t="s">
        <v>79</v>
      </c>
      <c r="H4" s="2"/>
    </row>
    <row r="5" spans="1:13" ht="19.5" thickBot="1" x14ac:dyDescent="0.45">
      <c r="F5" s="3" t="s">
        <v>3</v>
      </c>
      <c r="G5" s="5" t="s">
        <v>80</v>
      </c>
      <c r="H5" s="2"/>
    </row>
    <row r="6" spans="1:13" ht="19.5" thickBot="1" x14ac:dyDescent="0.45">
      <c r="F6" s="3" t="s">
        <v>4</v>
      </c>
      <c r="G6" s="6">
        <v>45139</v>
      </c>
      <c r="H6" s="7" t="s">
        <v>5</v>
      </c>
    </row>
    <row r="7" spans="1:13" ht="19.5" thickBot="1" x14ac:dyDescent="0.45">
      <c r="F7" s="3" t="s">
        <v>6</v>
      </c>
      <c r="G7" s="6" t="s">
        <v>23</v>
      </c>
      <c r="H7" s="7"/>
    </row>
    <row r="8" spans="1:13" ht="19.5" thickBot="1" x14ac:dyDescent="0.45">
      <c r="F8" s="3" t="s">
        <v>9</v>
      </c>
      <c r="G8" s="8">
        <v>4</v>
      </c>
      <c r="H8" s="7"/>
    </row>
    <row r="9" spans="1:13" ht="19.5" thickBot="1" x14ac:dyDescent="0.45">
      <c r="F9" s="3" t="s">
        <v>10</v>
      </c>
      <c r="G9" s="54" t="str">
        <f>G8*2000&amp;"円"</f>
        <v>8000円</v>
      </c>
      <c r="H9" s="9"/>
      <c r="I9" s="27">
        <f>COUNTIF(H13:H72,"")</f>
        <v>60</v>
      </c>
    </row>
    <row r="10" spans="1:13" ht="19.5" thickBot="1" x14ac:dyDescent="0.45">
      <c r="F10" s="3"/>
      <c r="G10" s="26"/>
      <c r="H10" s="9"/>
    </row>
    <row r="11" spans="1:13" ht="19.5" thickBot="1" x14ac:dyDescent="0.45">
      <c r="C11" s="14"/>
      <c r="D11" s="14"/>
      <c r="E11" s="14"/>
      <c r="F11" s="2"/>
      <c r="G11" s="15"/>
      <c r="H11" s="2"/>
      <c r="I11" s="61" t="s">
        <v>18</v>
      </c>
      <c r="J11" s="62"/>
      <c r="K11" s="62"/>
      <c r="L11" s="63"/>
    </row>
    <row r="12" spans="1:13" ht="29.25" thickBot="1" x14ac:dyDescent="0.45">
      <c r="C12" s="19" t="s">
        <v>13</v>
      </c>
      <c r="D12" s="25" t="s">
        <v>14</v>
      </c>
      <c r="E12" s="16" t="s">
        <v>12</v>
      </c>
      <c r="F12" s="17" t="s">
        <v>7</v>
      </c>
      <c r="G12" s="20" t="s">
        <v>8</v>
      </c>
      <c r="H12" s="55" t="str">
        <f>IF(I9=60,"","エラーメッセージ")</f>
        <v/>
      </c>
      <c r="I12" s="38" t="s">
        <v>11</v>
      </c>
      <c r="J12" s="37" t="s">
        <v>15</v>
      </c>
      <c r="K12" s="37" t="s">
        <v>16</v>
      </c>
      <c r="L12" s="39" t="s">
        <v>17</v>
      </c>
    </row>
    <row r="13" spans="1:13" ht="19.5" thickTop="1" x14ac:dyDescent="0.4">
      <c r="A13" t="str">
        <f>$G$2</f>
        <v>福岡市立隅田中学校</v>
      </c>
      <c r="B13">
        <f>COUNTIF($C$13:C13,C13)</f>
        <v>1</v>
      </c>
      <c r="C13" s="40" t="s">
        <v>20</v>
      </c>
      <c r="D13" s="41" t="s">
        <v>21</v>
      </c>
      <c r="E13" s="42">
        <v>2</v>
      </c>
      <c r="F13" s="11" t="s">
        <v>27</v>
      </c>
      <c r="G13" s="21" t="s">
        <v>28</v>
      </c>
      <c r="H13" t="str">
        <f>IF(AND(C13="",D13=""),"",IF(C13="","チーム記号を入力してください",IF(D13="","出場種目を入力してください",(IF(AND(E13=2,D13="B級(1年のみ)"),"種目をA級に変更してください","")))))</f>
        <v/>
      </c>
      <c r="I13" s="34" t="str">
        <f>IF($G$8&gt;0,"A","")</f>
        <v>A</v>
      </c>
      <c r="J13" s="35" t="str">
        <f>IFERROR(IF(I13="","",VLOOKUP(I13,$C$13:$D$72,2)),"")</f>
        <v>A級(2年主体)</v>
      </c>
      <c r="K13" s="35">
        <f>IF(I13="","",COUNTIFS($C$13:$C$72,I13,$E$13:$E$72,2))</f>
        <v>7</v>
      </c>
      <c r="L13" s="36">
        <f>IF(I13="","",COUNTIFS($C$13:$C$72,I13,$E$13:$E$72,1))</f>
        <v>1</v>
      </c>
      <c r="M13" t="str">
        <f>IF(G8&lt;2,"",IF(I13="","",IF(SUM(K13:L13)&gt;5,"","6名に足りていません")))</f>
        <v/>
      </c>
    </row>
    <row r="14" spans="1:13" x14ac:dyDescent="0.4">
      <c r="A14" t="str">
        <f t="shared" ref="A14:A72" si="0">$G$2</f>
        <v>福岡市立隅田中学校</v>
      </c>
      <c r="B14">
        <f>COUNTIF($C$13:C14,C14)</f>
        <v>2</v>
      </c>
      <c r="C14" s="43" t="s">
        <v>20</v>
      </c>
      <c r="D14" s="44" t="s">
        <v>21</v>
      </c>
      <c r="E14" s="45">
        <v>2</v>
      </c>
      <c r="F14" s="12" t="s">
        <v>29</v>
      </c>
      <c r="G14" s="22" t="s">
        <v>30</v>
      </c>
      <c r="H14" t="str">
        <f t="shared" ref="H14:H72" si="1">IF(AND(C14="",D14=""),"",IF(C14="","チーム記号を入力してください",IF(D14="","出場種目を入力してください",(IF(AND(E14=2,D14="B級(1年のみ)"),"種目をA級に変更してください","")))))</f>
        <v/>
      </c>
      <c r="I14" s="28" t="str">
        <f>IF($G$8&gt;1,"B","")</f>
        <v>B</v>
      </c>
      <c r="J14" s="29" t="str">
        <f t="shared" ref="J14:J26" si="2">IFERROR(IF(I14="","",VLOOKUP(I14,$C$13:$D$72,2)),"")</f>
        <v>A級(2年主体)</v>
      </c>
      <c r="K14" s="29">
        <f t="shared" ref="K14:K26" si="3">IF(I14="","",COUNTIFS($C$13:$C$72,I14,$E$13:$E$72,2))</f>
        <v>4</v>
      </c>
      <c r="L14" s="30">
        <f t="shared" ref="L14:L26" si="4">IF(I14="","",COUNTIFS($C$13:$C$72,I14,$E$13:$E$72,1))</f>
        <v>2</v>
      </c>
    </row>
    <row r="15" spans="1:13" x14ac:dyDescent="0.4">
      <c r="A15" t="str">
        <f t="shared" si="0"/>
        <v>福岡市立隅田中学校</v>
      </c>
      <c r="B15">
        <f>COUNTIF($C$13:C15,C15)</f>
        <v>3</v>
      </c>
      <c r="C15" s="43" t="s">
        <v>20</v>
      </c>
      <c r="D15" s="44" t="s">
        <v>21</v>
      </c>
      <c r="E15" s="45">
        <v>2</v>
      </c>
      <c r="F15" s="12" t="s">
        <v>31</v>
      </c>
      <c r="G15" s="22" t="s">
        <v>32</v>
      </c>
      <c r="H15" t="str">
        <f t="shared" si="1"/>
        <v/>
      </c>
      <c r="I15" s="28" t="str">
        <f>IF($G$8&gt;2,"C","")</f>
        <v>C</v>
      </c>
      <c r="J15" s="29" t="str">
        <f t="shared" si="2"/>
        <v>B級(1年のみ)</v>
      </c>
      <c r="K15" s="29">
        <f t="shared" si="3"/>
        <v>0</v>
      </c>
      <c r="L15" s="30">
        <f t="shared" si="4"/>
        <v>7</v>
      </c>
    </row>
    <row r="16" spans="1:13" x14ac:dyDescent="0.4">
      <c r="A16" t="str">
        <f t="shared" si="0"/>
        <v>福岡市立隅田中学校</v>
      </c>
      <c r="B16">
        <f>COUNTIF($C$13:C16,C16)</f>
        <v>4</v>
      </c>
      <c r="C16" s="43" t="s">
        <v>20</v>
      </c>
      <c r="D16" s="44" t="s">
        <v>21</v>
      </c>
      <c r="E16" s="45">
        <v>1</v>
      </c>
      <c r="F16" s="12" t="s">
        <v>33</v>
      </c>
      <c r="G16" s="22" t="s">
        <v>34</v>
      </c>
      <c r="H16" t="str">
        <f t="shared" si="1"/>
        <v/>
      </c>
      <c r="I16" s="28" t="str">
        <f>IF($G$8&gt;3,"D","")</f>
        <v>D</v>
      </c>
      <c r="J16" s="29" t="str">
        <f t="shared" si="2"/>
        <v>B級(1年のみ)</v>
      </c>
      <c r="K16" s="29">
        <f t="shared" si="3"/>
        <v>0</v>
      </c>
      <c r="L16" s="30">
        <f t="shared" si="4"/>
        <v>4</v>
      </c>
    </row>
    <row r="17" spans="1:12" x14ac:dyDescent="0.4">
      <c r="A17" t="str">
        <f t="shared" si="0"/>
        <v>福岡市立隅田中学校</v>
      </c>
      <c r="B17">
        <f>COUNTIF($C$13:C17,C17)</f>
        <v>5</v>
      </c>
      <c r="C17" s="43" t="s">
        <v>20</v>
      </c>
      <c r="D17" s="44" t="s">
        <v>21</v>
      </c>
      <c r="E17" s="45">
        <v>2</v>
      </c>
      <c r="F17" s="12" t="s">
        <v>35</v>
      </c>
      <c r="G17" s="22" t="s">
        <v>36</v>
      </c>
      <c r="H17" t="str">
        <f t="shared" si="1"/>
        <v/>
      </c>
      <c r="I17" s="28" t="str">
        <f>IF($G$8&gt;4,"E","")</f>
        <v/>
      </c>
      <c r="J17" s="29" t="str">
        <f t="shared" si="2"/>
        <v/>
      </c>
      <c r="K17" s="29" t="str">
        <f t="shared" si="3"/>
        <v/>
      </c>
      <c r="L17" s="30" t="str">
        <f t="shared" si="4"/>
        <v/>
      </c>
    </row>
    <row r="18" spans="1:12" x14ac:dyDescent="0.4">
      <c r="A18" t="str">
        <f t="shared" si="0"/>
        <v>福岡市立隅田中学校</v>
      </c>
      <c r="B18">
        <f>COUNTIF($C$13:C18,C18)</f>
        <v>6</v>
      </c>
      <c r="C18" s="43" t="s">
        <v>20</v>
      </c>
      <c r="D18" s="44" t="s">
        <v>21</v>
      </c>
      <c r="E18" s="45">
        <v>2</v>
      </c>
      <c r="F18" s="12" t="s">
        <v>37</v>
      </c>
      <c r="G18" s="22" t="s">
        <v>38</v>
      </c>
      <c r="H18" t="str">
        <f t="shared" si="1"/>
        <v/>
      </c>
      <c r="I18" s="28" t="str">
        <f>IF($G$8&gt;5,"F","")</f>
        <v/>
      </c>
      <c r="J18" s="29" t="str">
        <f t="shared" si="2"/>
        <v/>
      </c>
      <c r="K18" s="29" t="str">
        <f t="shared" si="3"/>
        <v/>
      </c>
      <c r="L18" s="30" t="str">
        <f t="shared" si="4"/>
        <v/>
      </c>
    </row>
    <row r="19" spans="1:12" x14ac:dyDescent="0.4">
      <c r="A19" t="str">
        <f t="shared" si="0"/>
        <v>福岡市立隅田中学校</v>
      </c>
      <c r="B19">
        <f>COUNTIF($C$13:C19,C19)</f>
        <v>7</v>
      </c>
      <c r="C19" s="43" t="s">
        <v>20</v>
      </c>
      <c r="D19" s="44" t="s">
        <v>21</v>
      </c>
      <c r="E19" s="45">
        <v>2</v>
      </c>
      <c r="F19" s="12" t="s">
        <v>39</v>
      </c>
      <c r="G19" s="22" t="s">
        <v>40</v>
      </c>
      <c r="H19" t="str">
        <f>IF(AND(C19="",D19=""),"",IF(C19="","チーム記号を入力してください",IF(D19="","出場種目を入力してください",(IF(AND(E19=2,D19="B級(1年のみ)"),"種目をA級に変更してください","")))))</f>
        <v/>
      </c>
      <c r="I19" s="28" t="str">
        <f>IF($G$8&gt;6,"G","")</f>
        <v/>
      </c>
      <c r="J19" s="29" t="str">
        <f t="shared" si="2"/>
        <v/>
      </c>
      <c r="K19" s="29" t="str">
        <f t="shared" si="3"/>
        <v/>
      </c>
      <c r="L19" s="30" t="str">
        <f t="shared" si="4"/>
        <v/>
      </c>
    </row>
    <row r="20" spans="1:12" x14ac:dyDescent="0.4">
      <c r="A20" t="str">
        <f t="shared" si="0"/>
        <v>福岡市立隅田中学校</v>
      </c>
      <c r="B20">
        <f>COUNTIF($C$13:C20,C20)</f>
        <v>8</v>
      </c>
      <c r="C20" s="43" t="s">
        <v>20</v>
      </c>
      <c r="D20" s="44" t="s">
        <v>21</v>
      </c>
      <c r="E20" s="45">
        <v>2</v>
      </c>
      <c r="F20" s="12" t="s">
        <v>41</v>
      </c>
      <c r="G20" s="22" t="s">
        <v>42</v>
      </c>
      <c r="H20" t="str">
        <f t="shared" si="1"/>
        <v/>
      </c>
      <c r="I20" s="28" t="str">
        <f>IF($G$8&gt;7,"H","")</f>
        <v/>
      </c>
      <c r="J20" s="29" t="str">
        <f t="shared" si="2"/>
        <v/>
      </c>
      <c r="K20" s="29" t="str">
        <f t="shared" si="3"/>
        <v/>
      </c>
      <c r="L20" s="30" t="str">
        <f t="shared" si="4"/>
        <v/>
      </c>
    </row>
    <row r="21" spans="1:12" x14ac:dyDescent="0.4">
      <c r="A21" t="str">
        <f t="shared" si="0"/>
        <v>福岡市立隅田中学校</v>
      </c>
      <c r="B21">
        <f>COUNTIF($C$13:C21,C21)</f>
        <v>1</v>
      </c>
      <c r="C21" s="43" t="s">
        <v>25</v>
      </c>
      <c r="D21" s="44" t="s">
        <v>21</v>
      </c>
      <c r="E21" s="45">
        <v>2</v>
      </c>
      <c r="F21" s="12" t="s">
        <v>43</v>
      </c>
      <c r="G21" s="22" t="s">
        <v>44</v>
      </c>
      <c r="H21" t="str">
        <f t="shared" si="1"/>
        <v/>
      </c>
      <c r="I21" s="28" t="str">
        <f>IF($G$8&gt;8,"I","")</f>
        <v/>
      </c>
      <c r="J21" s="29" t="str">
        <f t="shared" si="2"/>
        <v/>
      </c>
      <c r="K21" s="29" t="str">
        <f t="shared" si="3"/>
        <v/>
      </c>
      <c r="L21" s="30" t="str">
        <f t="shared" si="4"/>
        <v/>
      </c>
    </row>
    <row r="22" spans="1:12" x14ac:dyDescent="0.4">
      <c r="A22" t="str">
        <f t="shared" si="0"/>
        <v>福岡市立隅田中学校</v>
      </c>
      <c r="B22">
        <f>COUNTIF($C$13:C22,C22)</f>
        <v>2</v>
      </c>
      <c r="C22" s="43" t="s">
        <v>25</v>
      </c>
      <c r="D22" s="44" t="s">
        <v>21</v>
      </c>
      <c r="E22" s="45">
        <v>2</v>
      </c>
      <c r="F22" s="12" t="s">
        <v>45</v>
      </c>
      <c r="G22" s="22" t="s">
        <v>46</v>
      </c>
      <c r="H22" t="str">
        <f t="shared" si="1"/>
        <v/>
      </c>
      <c r="I22" s="28" t="str">
        <f>IF($G$8&gt;9,"J","")</f>
        <v/>
      </c>
      <c r="J22" s="29" t="str">
        <f t="shared" si="2"/>
        <v/>
      </c>
      <c r="K22" s="29" t="str">
        <f t="shared" si="3"/>
        <v/>
      </c>
      <c r="L22" s="30" t="str">
        <f t="shared" si="4"/>
        <v/>
      </c>
    </row>
    <row r="23" spans="1:12" x14ac:dyDescent="0.4">
      <c r="A23" t="str">
        <f t="shared" si="0"/>
        <v>福岡市立隅田中学校</v>
      </c>
      <c r="B23">
        <f>COUNTIF($C$13:C23,C23)</f>
        <v>3</v>
      </c>
      <c r="C23" s="46" t="s">
        <v>25</v>
      </c>
      <c r="D23" s="47" t="s">
        <v>21</v>
      </c>
      <c r="E23" s="42">
        <v>2</v>
      </c>
      <c r="F23" s="11" t="s">
        <v>47</v>
      </c>
      <c r="G23" s="21" t="s">
        <v>48</v>
      </c>
      <c r="H23" t="str">
        <f t="shared" si="1"/>
        <v/>
      </c>
      <c r="I23" s="28" t="str">
        <f>IF($G$8&gt;10,"K","")</f>
        <v/>
      </c>
      <c r="J23" s="29" t="str">
        <f t="shared" si="2"/>
        <v/>
      </c>
      <c r="K23" s="29" t="str">
        <f t="shared" si="3"/>
        <v/>
      </c>
      <c r="L23" s="30" t="str">
        <f t="shared" si="4"/>
        <v/>
      </c>
    </row>
    <row r="24" spans="1:12" x14ac:dyDescent="0.4">
      <c r="A24" t="str">
        <f t="shared" si="0"/>
        <v>福岡市立隅田中学校</v>
      </c>
      <c r="B24">
        <f>COUNTIF($C$13:C24,C24)</f>
        <v>4</v>
      </c>
      <c r="C24" s="43" t="s">
        <v>25</v>
      </c>
      <c r="D24" s="44" t="s">
        <v>21</v>
      </c>
      <c r="E24" s="45">
        <v>2</v>
      </c>
      <c r="F24" s="12" t="s">
        <v>49</v>
      </c>
      <c r="G24" s="22" t="s">
        <v>50</v>
      </c>
      <c r="H24" t="str">
        <f t="shared" si="1"/>
        <v/>
      </c>
      <c r="I24" s="28" t="str">
        <f>IF($G$8&gt;11,"L","")</f>
        <v/>
      </c>
      <c r="J24" s="29" t="str">
        <f t="shared" si="2"/>
        <v/>
      </c>
      <c r="K24" s="29" t="str">
        <f t="shared" si="3"/>
        <v/>
      </c>
      <c r="L24" s="30" t="str">
        <f t="shared" si="4"/>
        <v/>
      </c>
    </row>
    <row r="25" spans="1:12" x14ac:dyDescent="0.4">
      <c r="A25" t="str">
        <f t="shared" si="0"/>
        <v>福岡市立隅田中学校</v>
      </c>
      <c r="B25">
        <f>COUNTIF($C$13:C25,C25)</f>
        <v>5</v>
      </c>
      <c r="C25" s="43" t="s">
        <v>25</v>
      </c>
      <c r="D25" s="44" t="s">
        <v>21</v>
      </c>
      <c r="E25" s="45">
        <v>1</v>
      </c>
      <c r="F25" s="12" t="s">
        <v>51</v>
      </c>
      <c r="G25" s="22" t="s">
        <v>52</v>
      </c>
      <c r="H25" t="str">
        <f t="shared" si="1"/>
        <v/>
      </c>
      <c r="I25" s="28" t="str">
        <f>IF($G$8&gt;12,"M","")</f>
        <v/>
      </c>
      <c r="J25" s="29" t="str">
        <f t="shared" si="2"/>
        <v/>
      </c>
      <c r="K25" s="29" t="str">
        <f t="shared" si="3"/>
        <v/>
      </c>
      <c r="L25" s="30" t="str">
        <f t="shared" si="4"/>
        <v/>
      </c>
    </row>
    <row r="26" spans="1:12" ht="19.5" thickBot="1" x14ac:dyDescent="0.45">
      <c r="A26" t="str">
        <f t="shared" si="0"/>
        <v>福岡市立隅田中学校</v>
      </c>
      <c r="B26">
        <f>COUNTIF($C$13:C26,C26)</f>
        <v>6</v>
      </c>
      <c r="C26" s="43" t="s">
        <v>25</v>
      </c>
      <c r="D26" s="44" t="s">
        <v>21</v>
      </c>
      <c r="E26" s="45">
        <v>1</v>
      </c>
      <c r="F26" s="12" t="s">
        <v>53</v>
      </c>
      <c r="G26" s="22" t="s">
        <v>54</v>
      </c>
      <c r="H26" t="str">
        <f t="shared" si="1"/>
        <v/>
      </c>
      <c r="I26" s="31" t="str">
        <f>IF($G$8&gt;13,"N","")</f>
        <v/>
      </c>
      <c r="J26" s="32" t="str">
        <f t="shared" si="2"/>
        <v/>
      </c>
      <c r="K26" s="32" t="str">
        <f t="shared" si="3"/>
        <v/>
      </c>
      <c r="L26" s="33" t="str">
        <f t="shared" si="4"/>
        <v/>
      </c>
    </row>
    <row r="27" spans="1:12" x14ac:dyDescent="0.4">
      <c r="A27" t="str">
        <f t="shared" si="0"/>
        <v>福岡市立隅田中学校</v>
      </c>
      <c r="B27">
        <f>COUNTIF($C$13:C27,C27)</f>
        <v>1</v>
      </c>
      <c r="C27" s="43" t="s">
        <v>22</v>
      </c>
      <c r="D27" s="44" t="s">
        <v>24</v>
      </c>
      <c r="E27" s="45">
        <v>1</v>
      </c>
      <c r="F27" s="12" t="s">
        <v>55</v>
      </c>
      <c r="G27" s="22" t="s">
        <v>56</v>
      </c>
      <c r="H27" t="str">
        <f t="shared" si="1"/>
        <v/>
      </c>
    </row>
    <row r="28" spans="1:12" x14ac:dyDescent="0.4">
      <c r="A28" t="str">
        <f t="shared" si="0"/>
        <v>福岡市立隅田中学校</v>
      </c>
      <c r="B28">
        <f>COUNTIF($C$13:C28,C28)</f>
        <v>2</v>
      </c>
      <c r="C28" s="43" t="s">
        <v>22</v>
      </c>
      <c r="D28" s="44" t="s">
        <v>24</v>
      </c>
      <c r="E28" s="45">
        <v>1</v>
      </c>
      <c r="F28" s="12" t="s">
        <v>57</v>
      </c>
      <c r="G28" s="22" t="s">
        <v>58</v>
      </c>
      <c r="H28" t="str">
        <f t="shared" si="1"/>
        <v/>
      </c>
    </row>
    <row r="29" spans="1:12" x14ac:dyDescent="0.4">
      <c r="A29" t="str">
        <f t="shared" si="0"/>
        <v>福岡市立隅田中学校</v>
      </c>
      <c r="B29">
        <f>COUNTIF($C$13:C29,C29)</f>
        <v>3</v>
      </c>
      <c r="C29" s="43" t="s">
        <v>22</v>
      </c>
      <c r="D29" s="44" t="s">
        <v>24</v>
      </c>
      <c r="E29" s="45">
        <v>1</v>
      </c>
      <c r="F29" s="12" t="s">
        <v>59</v>
      </c>
      <c r="G29" s="22" t="s">
        <v>60</v>
      </c>
      <c r="H29" t="str">
        <f t="shared" si="1"/>
        <v/>
      </c>
    </row>
    <row r="30" spans="1:12" x14ac:dyDescent="0.4">
      <c r="A30" t="str">
        <f t="shared" si="0"/>
        <v>福岡市立隅田中学校</v>
      </c>
      <c r="B30">
        <f>COUNTIF($C$13:C30,C30)</f>
        <v>4</v>
      </c>
      <c r="C30" s="43" t="s">
        <v>22</v>
      </c>
      <c r="D30" s="44" t="s">
        <v>24</v>
      </c>
      <c r="E30" s="45">
        <v>1</v>
      </c>
      <c r="F30" s="12" t="s">
        <v>61</v>
      </c>
      <c r="G30" s="22" t="s">
        <v>62</v>
      </c>
      <c r="H30" t="str">
        <f t="shared" si="1"/>
        <v/>
      </c>
    </row>
    <row r="31" spans="1:12" x14ac:dyDescent="0.4">
      <c r="A31" t="str">
        <f t="shared" si="0"/>
        <v>福岡市立隅田中学校</v>
      </c>
      <c r="B31">
        <f>COUNTIF($C$13:C31,C31)</f>
        <v>5</v>
      </c>
      <c r="C31" s="43" t="s">
        <v>22</v>
      </c>
      <c r="D31" s="44" t="s">
        <v>24</v>
      </c>
      <c r="E31" s="45">
        <v>1</v>
      </c>
      <c r="F31" s="12" t="s">
        <v>63</v>
      </c>
      <c r="G31" s="22" t="s">
        <v>64</v>
      </c>
      <c r="H31" t="str">
        <f t="shared" si="1"/>
        <v/>
      </c>
    </row>
    <row r="32" spans="1:12" x14ac:dyDescent="0.4">
      <c r="A32" t="str">
        <f t="shared" si="0"/>
        <v>福岡市立隅田中学校</v>
      </c>
      <c r="B32">
        <f>COUNTIF($C$13:C32,C32)</f>
        <v>6</v>
      </c>
      <c r="C32" s="43" t="s">
        <v>22</v>
      </c>
      <c r="D32" s="44" t="s">
        <v>24</v>
      </c>
      <c r="E32" s="45">
        <v>1</v>
      </c>
      <c r="F32" s="12" t="s">
        <v>65</v>
      </c>
      <c r="G32" s="22" t="s">
        <v>66</v>
      </c>
      <c r="H32" t="str">
        <f t="shared" si="1"/>
        <v/>
      </c>
    </row>
    <row r="33" spans="1:8" x14ac:dyDescent="0.4">
      <c r="A33" t="str">
        <f t="shared" si="0"/>
        <v>福岡市立隅田中学校</v>
      </c>
      <c r="B33">
        <f>COUNTIF($C$13:C33,C33)</f>
        <v>7</v>
      </c>
      <c r="C33" s="46" t="s">
        <v>22</v>
      </c>
      <c r="D33" s="47" t="s">
        <v>24</v>
      </c>
      <c r="E33" s="42">
        <v>1</v>
      </c>
      <c r="F33" s="11" t="s">
        <v>67</v>
      </c>
      <c r="G33" s="21" t="s">
        <v>68</v>
      </c>
      <c r="H33" t="str">
        <f t="shared" si="1"/>
        <v/>
      </c>
    </row>
    <row r="34" spans="1:8" x14ac:dyDescent="0.4">
      <c r="A34" t="str">
        <f t="shared" si="0"/>
        <v>福岡市立隅田中学校</v>
      </c>
      <c r="B34">
        <f>COUNTIF($C$13:C34,C34)</f>
        <v>1</v>
      </c>
      <c r="C34" s="43" t="s">
        <v>26</v>
      </c>
      <c r="D34" s="44" t="s">
        <v>24</v>
      </c>
      <c r="E34" s="45">
        <v>1</v>
      </c>
      <c r="F34" s="12" t="s">
        <v>69</v>
      </c>
      <c r="G34" s="22" t="s">
        <v>70</v>
      </c>
      <c r="H34" t="str">
        <f t="shared" si="1"/>
        <v/>
      </c>
    </row>
    <row r="35" spans="1:8" x14ac:dyDescent="0.4">
      <c r="A35" t="str">
        <f t="shared" si="0"/>
        <v>福岡市立隅田中学校</v>
      </c>
      <c r="B35">
        <f>COUNTIF($C$13:C35,C35)</f>
        <v>2</v>
      </c>
      <c r="C35" s="43" t="s">
        <v>26</v>
      </c>
      <c r="D35" s="44" t="s">
        <v>24</v>
      </c>
      <c r="E35" s="45">
        <v>1</v>
      </c>
      <c r="F35" s="12" t="s">
        <v>71</v>
      </c>
      <c r="G35" s="22" t="s">
        <v>72</v>
      </c>
      <c r="H35" t="str">
        <f t="shared" si="1"/>
        <v/>
      </c>
    </row>
    <row r="36" spans="1:8" x14ac:dyDescent="0.4">
      <c r="A36" t="str">
        <f t="shared" si="0"/>
        <v>福岡市立隅田中学校</v>
      </c>
      <c r="B36">
        <f>COUNTIF($C$13:C36,C36)</f>
        <v>3</v>
      </c>
      <c r="C36" s="43" t="s">
        <v>26</v>
      </c>
      <c r="D36" s="44" t="s">
        <v>24</v>
      </c>
      <c r="E36" s="45">
        <v>1</v>
      </c>
      <c r="F36" s="12" t="s">
        <v>73</v>
      </c>
      <c r="G36" s="22" t="s">
        <v>74</v>
      </c>
      <c r="H36" t="str">
        <f t="shared" si="1"/>
        <v/>
      </c>
    </row>
    <row r="37" spans="1:8" x14ac:dyDescent="0.4">
      <c r="A37" t="str">
        <f t="shared" si="0"/>
        <v>福岡市立隅田中学校</v>
      </c>
      <c r="B37">
        <f>COUNTIF($C$13:C37,C37)</f>
        <v>4</v>
      </c>
      <c r="C37" s="43" t="s">
        <v>26</v>
      </c>
      <c r="D37" s="44" t="s">
        <v>24</v>
      </c>
      <c r="E37" s="45">
        <v>1</v>
      </c>
      <c r="F37" s="12" t="s">
        <v>75</v>
      </c>
      <c r="G37" s="22" t="s">
        <v>76</v>
      </c>
      <c r="H37" t="str">
        <f t="shared" si="1"/>
        <v/>
      </c>
    </row>
    <row r="38" spans="1:8" x14ac:dyDescent="0.4">
      <c r="A38" t="str">
        <f t="shared" si="0"/>
        <v>福岡市立隅田中学校</v>
      </c>
      <c r="B38">
        <f>COUNTIF($C$13:C38,C38)</f>
        <v>0</v>
      </c>
      <c r="C38" s="48"/>
      <c r="D38" s="49"/>
      <c r="E38" s="50"/>
      <c r="F38" s="13"/>
      <c r="G38" s="23"/>
      <c r="H38" t="str">
        <f t="shared" si="1"/>
        <v/>
      </c>
    </row>
    <row r="39" spans="1:8" x14ac:dyDescent="0.4">
      <c r="A39" t="str">
        <f t="shared" si="0"/>
        <v>福岡市立隅田中学校</v>
      </c>
      <c r="B39">
        <f>COUNTIF($C$13:C39,C39)</f>
        <v>0</v>
      </c>
      <c r="C39" s="48"/>
      <c r="D39" s="49"/>
      <c r="E39" s="50"/>
      <c r="F39" s="13"/>
      <c r="G39" s="23"/>
      <c r="H39" t="str">
        <f t="shared" si="1"/>
        <v/>
      </c>
    </row>
    <row r="40" spans="1:8" x14ac:dyDescent="0.4">
      <c r="A40" t="str">
        <f t="shared" si="0"/>
        <v>福岡市立隅田中学校</v>
      </c>
      <c r="B40">
        <f>COUNTIF($C$13:C40,C40)</f>
        <v>0</v>
      </c>
      <c r="C40" s="43"/>
      <c r="D40" s="44"/>
      <c r="E40" s="45"/>
      <c r="F40" s="12"/>
      <c r="G40" s="22"/>
      <c r="H40" t="str">
        <f t="shared" si="1"/>
        <v/>
      </c>
    </row>
    <row r="41" spans="1:8" x14ac:dyDescent="0.4">
      <c r="A41" t="str">
        <f t="shared" si="0"/>
        <v>福岡市立隅田中学校</v>
      </c>
      <c r="B41">
        <f>COUNTIF($C$13:C41,C41)</f>
        <v>0</v>
      </c>
      <c r="C41" s="43"/>
      <c r="D41" s="44"/>
      <c r="E41" s="45"/>
      <c r="F41" s="12"/>
      <c r="G41" s="22"/>
      <c r="H41" t="str">
        <f t="shared" si="1"/>
        <v/>
      </c>
    </row>
    <row r="42" spans="1:8" x14ac:dyDescent="0.4">
      <c r="A42" t="str">
        <f t="shared" si="0"/>
        <v>福岡市立隅田中学校</v>
      </c>
      <c r="B42">
        <f>COUNTIF($C$13:C42,C42)</f>
        <v>0</v>
      </c>
      <c r="C42" s="43"/>
      <c r="D42" s="44"/>
      <c r="E42" s="45"/>
      <c r="F42" s="12"/>
      <c r="G42" s="22"/>
      <c r="H42" t="str">
        <f t="shared" si="1"/>
        <v/>
      </c>
    </row>
    <row r="43" spans="1:8" x14ac:dyDescent="0.4">
      <c r="A43" t="str">
        <f t="shared" si="0"/>
        <v>福岡市立隅田中学校</v>
      </c>
      <c r="B43">
        <f>COUNTIF($C$13:C43,C43)</f>
        <v>0</v>
      </c>
      <c r="C43" s="46"/>
      <c r="D43" s="47"/>
      <c r="E43" s="42"/>
      <c r="F43" s="11"/>
      <c r="G43" s="21"/>
      <c r="H43" t="str">
        <f t="shared" si="1"/>
        <v/>
      </c>
    </row>
    <row r="44" spans="1:8" x14ac:dyDescent="0.4">
      <c r="A44" t="str">
        <f t="shared" si="0"/>
        <v>福岡市立隅田中学校</v>
      </c>
      <c r="B44">
        <f>COUNTIF($C$13:C44,C44)</f>
        <v>0</v>
      </c>
      <c r="C44" s="43"/>
      <c r="D44" s="44"/>
      <c r="E44" s="45"/>
      <c r="F44" s="12"/>
      <c r="G44" s="22"/>
      <c r="H44" t="str">
        <f t="shared" si="1"/>
        <v/>
      </c>
    </row>
    <row r="45" spans="1:8" x14ac:dyDescent="0.4">
      <c r="A45" t="str">
        <f t="shared" si="0"/>
        <v>福岡市立隅田中学校</v>
      </c>
      <c r="B45">
        <f>COUNTIF($C$13:C45,C45)</f>
        <v>0</v>
      </c>
      <c r="C45" s="43"/>
      <c r="D45" s="44"/>
      <c r="E45" s="45"/>
      <c r="F45" s="12"/>
      <c r="G45" s="22"/>
      <c r="H45" t="str">
        <f t="shared" si="1"/>
        <v/>
      </c>
    </row>
    <row r="46" spans="1:8" x14ac:dyDescent="0.4">
      <c r="A46" t="str">
        <f t="shared" si="0"/>
        <v>福岡市立隅田中学校</v>
      </c>
      <c r="B46">
        <f>COUNTIF($C$13:C46,C46)</f>
        <v>0</v>
      </c>
      <c r="C46" s="43"/>
      <c r="D46" s="44"/>
      <c r="E46" s="45"/>
      <c r="F46" s="12"/>
      <c r="G46" s="22"/>
      <c r="H46" t="str">
        <f t="shared" si="1"/>
        <v/>
      </c>
    </row>
    <row r="47" spans="1:8" x14ac:dyDescent="0.4">
      <c r="A47" t="str">
        <f t="shared" si="0"/>
        <v>福岡市立隅田中学校</v>
      </c>
      <c r="B47">
        <f>COUNTIF($C$13:C47,C47)</f>
        <v>0</v>
      </c>
      <c r="C47" s="43"/>
      <c r="D47" s="44"/>
      <c r="E47" s="45"/>
      <c r="F47" s="12"/>
      <c r="G47" s="22"/>
      <c r="H47" t="str">
        <f t="shared" si="1"/>
        <v/>
      </c>
    </row>
    <row r="48" spans="1:8" x14ac:dyDescent="0.4">
      <c r="A48" t="str">
        <f t="shared" si="0"/>
        <v>福岡市立隅田中学校</v>
      </c>
      <c r="B48">
        <f>COUNTIF($C$13:C48,C48)</f>
        <v>0</v>
      </c>
      <c r="C48" s="43"/>
      <c r="D48" s="44"/>
      <c r="E48" s="45"/>
      <c r="F48" s="12"/>
      <c r="G48" s="22"/>
      <c r="H48" t="str">
        <f t="shared" si="1"/>
        <v/>
      </c>
    </row>
    <row r="49" spans="1:8" x14ac:dyDescent="0.4">
      <c r="A49" t="str">
        <f t="shared" si="0"/>
        <v>福岡市立隅田中学校</v>
      </c>
      <c r="B49">
        <f>COUNTIF($C$13:C49,C49)</f>
        <v>0</v>
      </c>
      <c r="C49" s="43"/>
      <c r="D49" s="44"/>
      <c r="E49" s="45"/>
      <c r="F49" s="12"/>
      <c r="G49" s="22"/>
      <c r="H49" t="str">
        <f t="shared" si="1"/>
        <v/>
      </c>
    </row>
    <row r="50" spans="1:8" x14ac:dyDescent="0.4">
      <c r="A50" t="str">
        <f t="shared" si="0"/>
        <v>福岡市立隅田中学校</v>
      </c>
      <c r="B50">
        <f>COUNTIF($C$13:C50,C50)</f>
        <v>0</v>
      </c>
      <c r="C50" s="43"/>
      <c r="D50" s="44"/>
      <c r="E50" s="45"/>
      <c r="F50" s="12"/>
      <c r="G50" s="22"/>
      <c r="H50" t="str">
        <f t="shared" si="1"/>
        <v/>
      </c>
    </row>
    <row r="51" spans="1:8" x14ac:dyDescent="0.4">
      <c r="A51" t="str">
        <f t="shared" si="0"/>
        <v>福岡市立隅田中学校</v>
      </c>
      <c r="B51">
        <f>COUNTIF($C$13:C51,C51)</f>
        <v>0</v>
      </c>
      <c r="C51" s="43"/>
      <c r="D51" s="44"/>
      <c r="E51" s="45"/>
      <c r="F51" s="12"/>
      <c r="G51" s="22"/>
      <c r="H51" t="str">
        <f t="shared" si="1"/>
        <v/>
      </c>
    </row>
    <row r="52" spans="1:8" x14ac:dyDescent="0.4">
      <c r="A52" t="str">
        <f t="shared" si="0"/>
        <v>福岡市立隅田中学校</v>
      </c>
      <c r="B52">
        <f>COUNTIF($C$13:C52,C52)</f>
        <v>0</v>
      </c>
      <c r="C52" s="43"/>
      <c r="D52" s="44"/>
      <c r="E52" s="45"/>
      <c r="F52" s="12"/>
      <c r="G52" s="22"/>
      <c r="H52" t="str">
        <f t="shared" si="1"/>
        <v/>
      </c>
    </row>
    <row r="53" spans="1:8" x14ac:dyDescent="0.4">
      <c r="A53" t="str">
        <f t="shared" si="0"/>
        <v>福岡市立隅田中学校</v>
      </c>
      <c r="B53">
        <f>COUNTIF($C$13:C53,C53)</f>
        <v>0</v>
      </c>
      <c r="C53" s="46"/>
      <c r="D53" s="47"/>
      <c r="E53" s="42"/>
      <c r="F53" s="11"/>
      <c r="G53" s="21"/>
      <c r="H53" t="str">
        <f t="shared" si="1"/>
        <v/>
      </c>
    </row>
    <row r="54" spans="1:8" x14ac:dyDescent="0.4">
      <c r="A54" t="str">
        <f t="shared" si="0"/>
        <v>福岡市立隅田中学校</v>
      </c>
      <c r="B54">
        <f>COUNTIF($C$13:C54,C54)</f>
        <v>0</v>
      </c>
      <c r="C54" s="43"/>
      <c r="D54" s="44"/>
      <c r="E54" s="45"/>
      <c r="F54" s="12"/>
      <c r="G54" s="22"/>
      <c r="H54" t="str">
        <f t="shared" si="1"/>
        <v/>
      </c>
    </row>
    <row r="55" spans="1:8" x14ac:dyDescent="0.4">
      <c r="A55" t="str">
        <f t="shared" si="0"/>
        <v>福岡市立隅田中学校</v>
      </c>
      <c r="B55">
        <f>COUNTIF($C$13:C55,C55)</f>
        <v>0</v>
      </c>
      <c r="C55" s="43"/>
      <c r="D55" s="44"/>
      <c r="E55" s="45"/>
      <c r="F55" s="12"/>
      <c r="G55" s="22"/>
      <c r="H55" t="str">
        <f t="shared" si="1"/>
        <v/>
      </c>
    </row>
    <row r="56" spans="1:8" x14ac:dyDescent="0.4">
      <c r="A56" t="str">
        <f t="shared" si="0"/>
        <v>福岡市立隅田中学校</v>
      </c>
      <c r="B56">
        <f>COUNTIF($C$13:C56,C56)</f>
        <v>0</v>
      </c>
      <c r="C56" s="43"/>
      <c r="D56" s="44"/>
      <c r="E56" s="45"/>
      <c r="F56" s="12"/>
      <c r="G56" s="22"/>
      <c r="H56" t="str">
        <f t="shared" si="1"/>
        <v/>
      </c>
    </row>
    <row r="57" spans="1:8" x14ac:dyDescent="0.4">
      <c r="A57" t="str">
        <f t="shared" si="0"/>
        <v>福岡市立隅田中学校</v>
      </c>
      <c r="B57">
        <f>COUNTIF($C$13:C57,C57)</f>
        <v>0</v>
      </c>
      <c r="C57" s="43"/>
      <c r="D57" s="44"/>
      <c r="E57" s="45"/>
      <c r="F57" s="12"/>
      <c r="G57" s="22"/>
      <c r="H57" t="str">
        <f t="shared" si="1"/>
        <v/>
      </c>
    </row>
    <row r="58" spans="1:8" x14ac:dyDescent="0.4">
      <c r="A58" t="str">
        <f t="shared" si="0"/>
        <v>福岡市立隅田中学校</v>
      </c>
      <c r="B58">
        <f>COUNTIF($C$13:C58,C58)</f>
        <v>0</v>
      </c>
      <c r="C58" s="43"/>
      <c r="D58" s="44"/>
      <c r="E58" s="45"/>
      <c r="F58" s="12"/>
      <c r="G58" s="22"/>
      <c r="H58" t="str">
        <f t="shared" si="1"/>
        <v/>
      </c>
    </row>
    <row r="59" spans="1:8" x14ac:dyDescent="0.4">
      <c r="A59" t="str">
        <f t="shared" si="0"/>
        <v>福岡市立隅田中学校</v>
      </c>
      <c r="B59">
        <f>COUNTIF($C$13:C59,C59)</f>
        <v>0</v>
      </c>
      <c r="C59" s="43"/>
      <c r="D59" s="44"/>
      <c r="E59" s="45"/>
      <c r="F59" s="12"/>
      <c r="G59" s="22"/>
      <c r="H59" t="str">
        <f t="shared" si="1"/>
        <v/>
      </c>
    </row>
    <row r="60" spans="1:8" x14ac:dyDescent="0.4">
      <c r="A60" t="str">
        <f t="shared" si="0"/>
        <v>福岡市立隅田中学校</v>
      </c>
      <c r="B60">
        <f>COUNTIF($C$13:C60,C60)</f>
        <v>0</v>
      </c>
      <c r="C60" s="43"/>
      <c r="D60" s="44"/>
      <c r="E60" s="45"/>
      <c r="F60" s="12"/>
      <c r="G60" s="22"/>
      <c r="H60" t="str">
        <f t="shared" si="1"/>
        <v/>
      </c>
    </row>
    <row r="61" spans="1:8" x14ac:dyDescent="0.4">
      <c r="A61" t="str">
        <f t="shared" si="0"/>
        <v>福岡市立隅田中学校</v>
      </c>
      <c r="B61">
        <f>COUNTIF($C$13:C61,C61)</f>
        <v>0</v>
      </c>
      <c r="C61" s="43"/>
      <c r="D61" s="44"/>
      <c r="E61" s="45"/>
      <c r="F61" s="12"/>
      <c r="G61" s="22"/>
      <c r="H61" t="str">
        <f t="shared" si="1"/>
        <v/>
      </c>
    </row>
    <row r="62" spans="1:8" x14ac:dyDescent="0.4">
      <c r="A62" t="str">
        <f t="shared" si="0"/>
        <v>福岡市立隅田中学校</v>
      </c>
      <c r="B62">
        <f>COUNTIF($C$13:C62,C62)</f>
        <v>0</v>
      </c>
      <c r="C62" s="43"/>
      <c r="D62" s="44"/>
      <c r="E62" s="45"/>
      <c r="F62" s="12"/>
      <c r="G62" s="22"/>
      <c r="H62" t="str">
        <f t="shared" si="1"/>
        <v/>
      </c>
    </row>
    <row r="63" spans="1:8" x14ac:dyDescent="0.4">
      <c r="A63" t="str">
        <f t="shared" si="0"/>
        <v>福岡市立隅田中学校</v>
      </c>
      <c r="B63">
        <f>COUNTIF($C$13:C63,C63)</f>
        <v>0</v>
      </c>
      <c r="C63" s="46"/>
      <c r="D63" s="47"/>
      <c r="E63" s="42"/>
      <c r="F63" s="11"/>
      <c r="G63" s="21"/>
      <c r="H63" t="str">
        <f t="shared" si="1"/>
        <v/>
      </c>
    </row>
    <row r="64" spans="1:8" x14ac:dyDescent="0.4">
      <c r="A64" t="str">
        <f t="shared" si="0"/>
        <v>福岡市立隅田中学校</v>
      </c>
      <c r="B64">
        <f>COUNTIF($C$13:C64,C64)</f>
        <v>0</v>
      </c>
      <c r="C64" s="43"/>
      <c r="D64" s="44"/>
      <c r="E64" s="45"/>
      <c r="F64" s="12"/>
      <c r="G64" s="22"/>
      <c r="H64" t="str">
        <f t="shared" si="1"/>
        <v/>
      </c>
    </row>
    <row r="65" spans="1:8" x14ac:dyDescent="0.4">
      <c r="A65" t="str">
        <f t="shared" si="0"/>
        <v>福岡市立隅田中学校</v>
      </c>
      <c r="B65">
        <f>COUNTIF($C$13:C65,C65)</f>
        <v>0</v>
      </c>
      <c r="C65" s="43"/>
      <c r="D65" s="44"/>
      <c r="E65" s="45"/>
      <c r="F65" s="12"/>
      <c r="G65" s="22"/>
      <c r="H65" t="str">
        <f t="shared" si="1"/>
        <v/>
      </c>
    </row>
    <row r="66" spans="1:8" x14ac:dyDescent="0.4">
      <c r="A66" t="str">
        <f t="shared" si="0"/>
        <v>福岡市立隅田中学校</v>
      </c>
      <c r="B66">
        <f>COUNTIF($C$13:C66,C66)</f>
        <v>0</v>
      </c>
      <c r="C66" s="43"/>
      <c r="D66" s="44"/>
      <c r="E66" s="45"/>
      <c r="F66" s="12"/>
      <c r="G66" s="22"/>
      <c r="H66" t="str">
        <f t="shared" si="1"/>
        <v/>
      </c>
    </row>
    <row r="67" spans="1:8" x14ac:dyDescent="0.4">
      <c r="A67" t="str">
        <f t="shared" si="0"/>
        <v>福岡市立隅田中学校</v>
      </c>
      <c r="B67">
        <f>COUNTIF($C$13:C67,C67)</f>
        <v>0</v>
      </c>
      <c r="C67" s="43"/>
      <c r="D67" s="44"/>
      <c r="E67" s="45"/>
      <c r="F67" s="12"/>
      <c r="G67" s="22"/>
      <c r="H67" t="str">
        <f t="shared" si="1"/>
        <v/>
      </c>
    </row>
    <row r="68" spans="1:8" x14ac:dyDescent="0.4">
      <c r="A68" t="str">
        <f t="shared" si="0"/>
        <v>福岡市立隅田中学校</v>
      </c>
      <c r="B68">
        <f>COUNTIF($C$13:C68,C68)</f>
        <v>0</v>
      </c>
      <c r="C68" s="43"/>
      <c r="D68" s="44"/>
      <c r="E68" s="45"/>
      <c r="F68" s="12"/>
      <c r="G68" s="22"/>
      <c r="H68" t="str">
        <f t="shared" si="1"/>
        <v/>
      </c>
    </row>
    <row r="69" spans="1:8" x14ac:dyDescent="0.4">
      <c r="A69" t="str">
        <f t="shared" si="0"/>
        <v>福岡市立隅田中学校</v>
      </c>
      <c r="B69">
        <f>COUNTIF($C$13:C69,C69)</f>
        <v>0</v>
      </c>
      <c r="C69" s="43"/>
      <c r="D69" s="44"/>
      <c r="E69" s="45"/>
      <c r="F69" s="12"/>
      <c r="G69" s="22"/>
      <c r="H69" t="str">
        <f t="shared" si="1"/>
        <v/>
      </c>
    </row>
    <row r="70" spans="1:8" x14ac:dyDescent="0.4">
      <c r="A70" t="str">
        <f t="shared" si="0"/>
        <v>福岡市立隅田中学校</v>
      </c>
      <c r="B70">
        <f>COUNTIF($C$13:C70,C70)</f>
        <v>0</v>
      </c>
      <c r="C70" s="43"/>
      <c r="D70" s="44"/>
      <c r="E70" s="45"/>
      <c r="F70" s="12"/>
      <c r="G70" s="22"/>
      <c r="H70" t="str">
        <f t="shared" si="1"/>
        <v/>
      </c>
    </row>
    <row r="71" spans="1:8" x14ac:dyDescent="0.4">
      <c r="A71" t="str">
        <f t="shared" si="0"/>
        <v>福岡市立隅田中学校</v>
      </c>
      <c r="B71">
        <f>COUNTIF($C$13:C71,C71)</f>
        <v>0</v>
      </c>
      <c r="C71" s="43"/>
      <c r="D71" s="44"/>
      <c r="E71" s="45"/>
      <c r="F71" s="12"/>
      <c r="G71" s="22"/>
      <c r="H71" t="str">
        <f t="shared" si="1"/>
        <v/>
      </c>
    </row>
    <row r="72" spans="1:8" ht="19.5" thickBot="1" x14ac:dyDescent="0.45">
      <c r="A72" t="str">
        <f t="shared" si="0"/>
        <v>福岡市立隅田中学校</v>
      </c>
      <c r="B72">
        <f>COUNTIF($C$13:C72,C72)</f>
        <v>0</v>
      </c>
      <c r="C72" s="51"/>
      <c r="D72" s="52"/>
      <c r="E72" s="53"/>
      <c r="F72" s="18"/>
      <c r="G72" s="24"/>
      <c r="H72" t="str">
        <f t="shared" si="1"/>
        <v/>
      </c>
    </row>
  </sheetData>
  <sheetProtection algorithmName="SHA-512" hashValue="rk79UZKsUx/P2a3cNdYlpCZXtC7DgQxMAA1s48EsLbZmHgIHCnPWwvBkY75JNV4ZlN2yeWockCZxeYlBP8jXxw==" saltValue="+a1x+AwYg/6CXVlLtBD5Pg==" spinCount="100000" sheet="1" objects="1" scenarios="1" selectLockedCells="1"/>
  <mergeCells count="3">
    <mergeCell ref="G2:H2"/>
    <mergeCell ref="G3:H3"/>
    <mergeCell ref="I11:L11"/>
  </mergeCells>
  <phoneticPr fontId="3"/>
  <dataValidations count="4">
    <dataValidation type="list" allowBlank="1" showInputMessage="1" showErrorMessage="1" sqref="E13:E72" xr:uid="{00000000-0002-0000-0100-000000000000}">
      <formula1>"1,2"</formula1>
    </dataValidation>
    <dataValidation type="list" allowBlank="1" showInputMessage="1" showErrorMessage="1" sqref="C13:C72" xr:uid="{00000000-0002-0000-0100-000001000000}">
      <formula1>"A,B,C,D,E,F,G,H,I,J,K,L,M,N"</formula1>
    </dataValidation>
    <dataValidation type="list" allowBlank="1" showInputMessage="1" showErrorMessage="1" sqref="D13:D72" xr:uid="{00000000-0002-0000-0100-000002000000}">
      <formula1>"A級(2年主体),B級(1年のみ)"</formula1>
    </dataValidation>
    <dataValidation type="list" allowBlank="1" showInputMessage="1" showErrorMessage="1" sqref="G7" xr:uid="{00000000-0002-0000-0100-000003000000}">
      <formula1>"男子,女子"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瓜生　修</cp:lastModifiedBy>
  <dcterms:created xsi:type="dcterms:W3CDTF">2023-06-26T07:24:23Z</dcterms:created>
  <dcterms:modified xsi:type="dcterms:W3CDTF">2023-07-17T22:33:56Z</dcterms:modified>
</cp:coreProperties>
</file>